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825" yWindow="435" windowWidth="12015" windowHeight="7110" tabRatio="753" firstSheet="14" activeTab="18"/>
  </bookViews>
  <sheets>
    <sheet name="Team1" sheetId="4" r:id="rId1"/>
    <sheet name="Team2" sheetId="5" r:id="rId2"/>
    <sheet name="Team3  " sheetId="7" r:id="rId3"/>
    <sheet name="Team4" sheetId="30" r:id="rId4"/>
    <sheet name="Duo1" sheetId="11" r:id="rId5"/>
    <sheet name="Duo2" sheetId="10" r:id="rId6"/>
    <sheet name="Duo3" sheetId="6" r:id="rId7"/>
    <sheet name="Duo4" sheetId="8" r:id="rId8"/>
    <sheet name="Duo5" sheetId="9" r:id="rId9"/>
    <sheet name="Duo6" sheetId="12" r:id="rId10"/>
    <sheet name="Duo7" sheetId="13" r:id="rId11"/>
    <sheet name="Duo8" sheetId="14" r:id="rId12"/>
    <sheet name="Indeling" sheetId="3" r:id="rId13"/>
    <sheet name="Letterprogramma" sheetId="2" r:id="rId14"/>
    <sheet name="AlleTeams" sheetId="15" r:id="rId15"/>
    <sheet name="Team1Duo1" sheetId="27" r:id="rId16"/>
    <sheet name="Team1Duo2=Theo" sheetId="28" r:id="rId17"/>
    <sheet name="Team2Duo3" sheetId="18" r:id="rId18"/>
    <sheet name="Speelmatrix" sheetId="19" r:id="rId19"/>
    <sheet name="Opstelling duo 3" sheetId="23" r:id="rId20"/>
    <sheet name="Team3Team4Duo5" sheetId="25" r:id="rId21"/>
    <sheet name="Team4Duo8=Aat" sheetId="31" r:id="rId22"/>
  </sheets>
  <definedNames>
    <definedName name="_xlnm._FilterDatabase" localSheetId="14" hidden="1">AlleTeams!$A$1:$A$27</definedName>
    <definedName name="_xlnm._FilterDatabase" localSheetId="4" hidden="1">'Duo1'!$A$1:$L$30</definedName>
    <definedName name="_xlnm._FilterDatabase" localSheetId="5" hidden="1">'Duo2'!$A$1:$L$30</definedName>
    <definedName name="_xlnm._FilterDatabase" localSheetId="6" hidden="1">'Duo3'!$A$1:$L$30</definedName>
    <definedName name="_xlnm._FilterDatabase" localSheetId="7" hidden="1">'Duo4'!$A$1:$L$30</definedName>
    <definedName name="_xlnm._FilterDatabase" localSheetId="8" hidden="1">'Duo5'!$A$1:$L$30</definedName>
    <definedName name="_xlnm._FilterDatabase" localSheetId="9" hidden="1">'Duo6'!$A$1:$L$30</definedName>
    <definedName name="_xlnm._FilterDatabase" localSheetId="10" hidden="1">'Duo7'!$A$1:$L$30</definedName>
    <definedName name="_xlnm._FilterDatabase" localSheetId="11" hidden="1">'Duo8'!$A$1:$L$30</definedName>
    <definedName name="_xlnm._FilterDatabase" localSheetId="12" hidden="1">Indeling!$A$1:$I$1</definedName>
    <definedName name="_xlnm._FilterDatabase" localSheetId="18" hidden="1">Speelmatrix!$A$1:$L$129</definedName>
    <definedName name="_xlnm._FilterDatabase" localSheetId="0" hidden="1">Team1!$A$1:$L$30</definedName>
    <definedName name="_xlnm._FilterDatabase" localSheetId="1" hidden="1">Team2!$A$1:$L$30</definedName>
    <definedName name="_xlnm._FilterDatabase" localSheetId="17" hidden="1">Team2Duo3!$A$1:$M$1</definedName>
    <definedName name="_xlnm._FilterDatabase" localSheetId="2" hidden="1">'Team3  '!$A$1:$L$30</definedName>
    <definedName name="_xlnm._FilterDatabase" localSheetId="3" hidden="1">Team4!$A$1:$L$30</definedName>
    <definedName name="AFDRUK">'Duo8'!$B$1:$G$30</definedName>
    <definedName name="_xlnm.Print_Area" localSheetId="4">'Duo1'!$B$1:$G$30</definedName>
    <definedName name="_xlnm.Print_Area" localSheetId="5">'Duo2'!$B$1:$G$30</definedName>
    <definedName name="_xlnm.Print_Area" localSheetId="6">'Duo3'!$B$1:$G$30</definedName>
    <definedName name="_xlnm.Print_Area" localSheetId="7">'Duo4'!$A$2:$P$28</definedName>
    <definedName name="_xlnm.Print_Area" localSheetId="8">'Duo5'!$B$1:$G$30</definedName>
    <definedName name="_xlnm.Print_Area" localSheetId="9">'Duo6'!$B$1:$G$30</definedName>
    <definedName name="_xlnm.Print_Area" localSheetId="10">'Duo7'!$B$1:$G$30</definedName>
    <definedName name="_xlnm.Print_Area" localSheetId="11">'Duo8'!$B$1:$G$30</definedName>
    <definedName name="_xlnm.Print_Area" localSheetId="0">Team1!#REF!</definedName>
    <definedName name="_xlnm.Print_Area" localSheetId="1">Team2!$B$1:$G$30</definedName>
    <definedName name="_xlnm.Print_Area" localSheetId="2">'Team3  '!$B$1:$G$30</definedName>
    <definedName name="_xlnm.Print_Area" localSheetId="3">Team4!$B$1:$G$30</definedName>
  </definedNames>
  <calcPr calcId="125725"/>
</workbook>
</file>

<file path=xl/calcChain.xml><?xml version="1.0" encoding="utf-8"?>
<calcChain xmlns="http://schemas.openxmlformats.org/spreadsheetml/2006/main">
  <c r="L105" i="19"/>
  <c r="L104"/>
  <c r="L21"/>
  <c r="L65"/>
  <c r="L66"/>
  <c r="L94"/>
  <c r="L4"/>
  <c r="L64"/>
  <c r="L63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3"/>
  <c r="L102"/>
  <c r="L101"/>
  <c r="L100"/>
  <c r="L99"/>
  <c r="L98"/>
  <c r="L97"/>
  <c r="L96"/>
  <c r="L95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0"/>
  <c r="L19"/>
  <c r="L18"/>
  <c r="L17"/>
  <c r="L16"/>
  <c r="L15"/>
  <c r="L14"/>
  <c r="L13"/>
  <c r="L12"/>
  <c r="L11"/>
  <c r="L10"/>
  <c r="L9"/>
  <c r="L8"/>
  <c r="L7"/>
  <c r="L6"/>
  <c r="L5"/>
  <c r="L2"/>
  <c r="L1"/>
  <c r="L3"/>
  <c r="B32" i="4"/>
  <c r="G33" s="1"/>
  <c r="G34" s="1"/>
  <c r="G35" s="1"/>
  <c r="G36" s="1"/>
  <c r="G37" s="1"/>
  <c r="G38" s="1"/>
  <c r="D32"/>
  <c r="C32"/>
  <c r="C38"/>
  <c r="C37"/>
  <c r="C36"/>
  <c r="C35"/>
  <c r="C34"/>
  <c r="C33"/>
  <c r="E38"/>
  <c r="D38"/>
  <c r="E37"/>
  <c r="D37"/>
  <c r="F37" s="1"/>
  <c r="E36"/>
  <c r="D36"/>
  <c r="E35"/>
  <c r="D35"/>
  <c r="F35" s="1"/>
  <c r="B15" s="1"/>
  <c r="A15" s="1"/>
  <c r="I15" s="1"/>
  <c r="E34"/>
  <c r="D34"/>
  <c r="E33"/>
  <c r="D33"/>
  <c r="F33" s="1"/>
  <c r="F38"/>
  <c r="F36"/>
  <c r="B28" s="1"/>
  <c r="A28" s="1"/>
  <c r="I28" s="1"/>
  <c r="F34"/>
  <c r="B23" s="1"/>
  <c r="A23" s="1"/>
  <c r="I23" s="1"/>
  <c r="F23"/>
  <c r="J23" s="1"/>
  <c r="G28"/>
  <c r="K28" s="1"/>
  <c r="D30"/>
  <c r="G30" s="1"/>
  <c r="K30" s="1"/>
  <c r="C30"/>
  <c r="E30" s="1"/>
  <c r="G29"/>
  <c r="K29" s="1"/>
  <c r="D29"/>
  <c r="C29"/>
  <c r="F28"/>
  <c r="J28" s="1"/>
  <c r="E28"/>
  <c r="D28"/>
  <c r="C28"/>
  <c r="F27"/>
  <c r="J27" s="1"/>
  <c r="E27"/>
  <c r="D27"/>
  <c r="G27" s="1"/>
  <c r="K27" s="1"/>
  <c r="C27"/>
  <c r="D26"/>
  <c r="G26" s="1"/>
  <c r="K26" s="1"/>
  <c r="C26"/>
  <c r="E26" s="1"/>
  <c r="G25"/>
  <c r="K25" s="1"/>
  <c r="D25"/>
  <c r="C25"/>
  <c r="F25" s="1"/>
  <c r="J25" s="1"/>
  <c r="L25" s="1"/>
  <c r="G24"/>
  <c r="K24" s="1"/>
  <c r="F24"/>
  <c r="J24" s="1"/>
  <c r="E24"/>
  <c r="D24"/>
  <c r="C24"/>
  <c r="E23"/>
  <c r="D23"/>
  <c r="G23" s="1"/>
  <c r="K23" s="1"/>
  <c r="C23"/>
  <c r="D22"/>
  <c r="G22" s="1"/>
  <c r="K22" s="1"/>
  <c r="C22"/>
  <c r="E22" s="1"/>
  <c r="G21"/>
  <c r="K21" s="1"/>
  <c r="D21"/>
  <c r="C21"/>
  <c r="F21" s="1"/>
  <c r="J21" s="1"/>
  <c r="F20"/>
  <c r="J20" s="1"/>
  <c r="E20"/>
  <c r="D20"/>
  <c r="C20"/>
  <c r="E19"/>
  <c r="D19"/>
  <c r="G19" s="1"/>
  <c r="K19" s="1"/>
  <c r="C19"/>
  <c r="D18"/>
  <c r="G18" s="1"/>
  <c r="K18" s="1"/>
  <c r="C18"/>
  <c r="E18" s="1"/>
  <c r="G17"/>
  <c r="K17" s="1"/>
  <c r="D17"/>
  <c r="C17"/>
  <c r="F17" s="1"/>
  <c r="J17" s="1"/>
  <c r="F16"/>
  <c r="J16" s="1"/>
  <c r="E16"/>
  <c r="D16"/>
  <c r="C16"/>
  <c r="F15"/>
  <c r="J15" s="1"/>
  <c r="E15"/>
  <c r="D15"/>
  <c r="G15" s="1"/>
  <c r="K15" s="1"/>
  <c r="C15"/>
  <c r="D14"/>
  <c r="G14" s="1"/>
  <c r="K14" s="1"/>
  <c r="C14"/>
  <c r="E14" s="1"/>
  <c r="G13"/>
  <c r="K13" s="1"/>
  <c r="D13"/>
  <c r="C13"/>
  <c r="F13" s="1"/>
  <c r="J13" s="1"/>
  <c r="G12"/>
  <c r="K12" s="1"/>
  <c r="F12"/>
  <c r="J12" s="1"/>
  <c r="E12"/>
  <c r="D12"/>
  <c r="C12"/>
  <c r="E11"/>
  <c r="D11"/>
  <c r="G11" s="1"/>
  <c r="K11" s="1"/>
  <c r="C11"/>
  <c r="D10"/>
  <c r="G10" s="1"/>
  <c r="K10" s="1"/>
  <c r="C10"/>
  <c r="E10" s="1"/>
  <c r="G9"/>
  <c r="K9" s="1"/>
  <c r="D9"/>
  <c r="C9"/>
  <c r="E9" s="1"/>
  <c r="F8"/>
  <c r="J8" s="1"/>
  <c r="E8"/>
  <c r="D8"/>
  <c r="C8"/>
  <c r="E7"/>
  <c r="D7"/>
  <c r="G7" s="1"/>
  <c r="K7" s="1"/>
  <c r="C7"/>
  <c r="D6"/>
  <c r="G6" s="1"/>
  <c r="K6" s="1"/>
  <c r="C6"/>
  <c r="E6" s="1"/>
  <c r="G5"/>
  <c r="K5" s="1"/>
  <c r="D5"/>
  <c r="C5"/>
  <c r="E5" s="1"/>
  <c r="F4"/>
  <c r="J4" s="1"/>
  <c r="E4"/>
  <c r="D4"/>
  <c r="C4"/>
  <c r="F3"/>
  <c r="J3" s="1"/>
  <c r="E3"/>
  <c r="D3"/>
  <c r="G3" s="1"/>
  <c r="K3" s="1"/>
  <c r="C3"/>
  <c r="D2"/>
  <c r="G2" s="1"/>
  <c r="K2" s="1"/>
  <c r="C2"/>
  <c r="E2" s="1"/>
  <c r="G1"/>
  <c r="K1" s="1"/>
  <c r="D1"/>
  <c r="C1"/>
  <c r="E38" i="30"/>
  <c r="D38"/>
  <c r="C38"/>
  <c r="E37"/>
  <c r="D37"/>
  <c r="C37"/>
  <c r="E36"/>
  <c r="D36"/>
  <c r="C36"/>
  <c r="E35"/>
  <c r="D35"/>
  <c r="C35"/>
  <c r="E34"/>
  <c r="D34"/>
  <c r="C34"/>
  <c r="E33"/>
  <c r="D33"/>
  <c r="F33" s="1"/>
  <c r="C33"/>
  <c r="F38"/>
  <c r="F37"/>
  <c r="F36"/>
  <c r="B28" s="1"/>
  <c r="A28" s="1"/>
  <c r="I28" s="1"/>
  <c r="F35"/>
  <c r="F34"/>
  <c r="D32"/>
  <c r="C32"/>
  <c r="B32"/>
  <c r="G33" s="1"/>
  <c r="G34" s="1"/>
  <c r="G35" s="1"/>
  <c r="G36" s="1"/>
  <c r="G37" s="1"/>
  <c r="G38" s="1"/>
  <c r="D30"/>
  <c r="G30" s="1"/>
  <c r="K30" s="1"/>
  <c r="C30"/>
  <c r="E30" s="1"/>
  <c r="G29"/>
  <c r="K29" s="1"/>
  <c r="D29"/>
  <c r="C29"/>
  <c r="E29" s="1"/>
  <c r="F28"/>
  <c r="J28" s="1"/>
  <c r="E28"/>
  <c r="D28"/>
  <c r="G28" s="1"/>
  <c r="K28" s="1"/>
  <c r="C28"/>
  <c r="E27"/>
  <c r="D27"/>
  <c r="G27" s="1"/>
  <c r="K27" s="1"/>
  <c r="C27"/>
  <c r="F27" s="1"/>
  <c r="J27" s="1"/>
  <c r="D26"/>
  <c r="G26" s="1"/>
  <c r="K26" s="1"/>
  <c r="C26"/>
  <c r="E26" s="1"/>
  <c r="G25"/>
  <c r="K25" s="1"/>
  <c r="D25"/>
  <c r="C25"/>
  <c r="E25" s="1"/>
  <c r="F24"/>
  <c r="J24" s="1"/>
  <c r="E24"/>
  <c r="D24"/>
  <c r="G24" s="1"/>
  <c r="K24" s="1"/>
  <c r="C24"/>
  <c r="F23"/>
  <c r="J23" s="1"/>
  <c r="E23"/>
  <c r="D23"/>
  <c r="G23" s="1"/>
  <c r="K23" s="1"/>
  <c r="C23"/>
  <c r="D22"/>
  <c r="G22" s="1"/>
  <c r="K22" s="1"/>
  <c r="C22"/>
  <c r="E22" s="1"/>
  <c r="G21"/>
  <c r="K21" s="1"/>
  <c r="D21"/>
  <c r="C21"/>
  <c r="E21" s="1"/>
  <c r="G20"/>
  <c r="K20" s="1"/>
  <c r="F20"/>
  <c r="J20" s="1"/>
  <c r="E20"/>
  <c r="D20"/>
  <c r="C20"/>
  <c r="F19"/>
  <c r="J19" s="1"/>
  <c r="E19"/>
  <c r="D19"/>
  <c r="G19" s="1"/>
  <c r="K19" s="1"/>
  <c r="C19"/>
  <c r="D18"/>
  <c r="G18" s="1"/>
  <c r="K18" s="1"/>
  <c r="C18"/>
  <c r="E18" s="1"/>
  <c r="G17"/>
  <c r="K17" s="1"/>
  <c r="D17"/>
  <c r="C17"/>
  <c r="E17" s="1"/>
  <c r="G16"/>
  <c r="K16" s="1"/>
  <c r="F16"/>
  <c r="J16" s="1"/>
  <c r="E16"/>
  <c r="D16"/>
  <c r="C16"/>
  <c r="F15"/>
  <c r="J15" s="1"/>
  <c r="E15"/>
  <c r="D15"/>
  <c r="G15" s="1"/>
  <c r="K15" s="1"/>
  <c r="C15"/>
  <c r="D14"/>
  <c r="G14" s="1"/>
  <c r="K14" s="1"/>
  <c r="C14"/>
  <c r="E14" s="1"/>
  <c r="G13"/>
  <c r="K13" s="1"/>
  <c r="D13"/>
  <c r="C13"/>
  <c r="E13" s="1"/>
  <c r="G12"/>
  <c r="K12" s="1"/>
  <c r="F12"/>
  <c r="J12" s="1"/>
  <c r="E12"/>
  <c r="D12"/>
  <c r="C12"/>
  <c r="J11"/>
  <c r="F11"/>
  <c r="E11"/>
  <c r="D11"/>
  <c r="G11" s="1"/>
  <c r="K11" s="1"/>
  <c r="C11"/>
  <c r="D10"/>
  <c r="G10" s="1"/>
  <c r="K10" s="1"/>
  <c r="C10"/>
  <c r="E10" s="1"/>
  <c r="G9"/>
  <c r="K9" s="1"/>
  <c r="D9"/>
  <c r="C9"/>
  <c r="E9" s="1"/>
  <c r="G8"/>
  <c r="K8" s="1"/>
  <c r="F8"/>
  <c r="J8" s="1"/>
  <c r="D8"/>
  <c r="C8"/>
  <c r="E8" s="1"/>
  <c r="F7"/>
  <c r="J7" s="1"/>
  <c r="E7"/>
  <c r="D7"/>
  <c r="G7" s="1"/>
  <c r="K7" s="1"/>
  <c r="C7"/>
  <c r="E6"/>
  <c r="D6"/>
  <c r="G6" s="1"/>
  <c r="K6" s="1"/>
  <c r="C6"/>
  <c r="F6" s="1"/>
  <c r="J6" s="1"/>
  <c r="G5"/>
  <c r="K5" s="1"/>
  <c r="D5"/>
  <c r="C5"/>
  <c r="E5" s="1"/>
  <c r="G4"/>
  <c r="K4" s="1"/>
  <c r="F4"/>
  <c r="J4" s="1"/>
  <c r="D4"/>
  <c r="C4"/>
  <c r="E4" s="1"/>
  <c r="F3"/>
  <c r="J3" s="1"/>
  <c r="E3"/>
  <c r="D3"/>
  <c r="G3" s="1"/>
  <c r="K3" s="1"/>
  <c r="C3"/>
  <c r="E2"/>
  <c r="D2"/>
  <c r="G2" s="1"/>
  <c r="K2" s="1"/>
  <c r="C2"/>
  <c r="F2" s="1"/>
  <c r="J2" s="1"/>
  <c r="L2" s="1"/>
  <c r="G1"/>
  <c r="K1" s="1"/>
  <c r="D1"/>
  <c r="C1"/>
  <c r="E1" s="1"/>
  <c r="A1" i="6"/>
  <c r="E73" i="3"/>
  <c r="E72"/>
  <c r="D36" i="14"/>
  <c r="F36" s="1"/>
  <c r="C36"/>
  <c r="E75" i="3"/>
  <c r="B2" i="2"/>
  <c r="F2"/>
  <c r="G2"/>
  <c r="H2"/>
  <c r="I2"/>
  <c r="J2"/>
  <c r="K2"/>
  <c r="A3"/>
  <c r="B3" s="1"/>
  <c r="F3"/>
  <c r="G3"/>
  <c r="H3"/>
  <c r="I3"/>
  <c r="J3"/>
  <c r="K3"/>
  <c r="F4"/>
  <c r="G4"/>
  <c r="H4"/>
  <c r="I4"/>
  <c r="J4"/>
  <c r="K4"/>
  <c r="F5"/>
  <c r="G5"/>
  <c r="H5"/>
  <c r="I5"/>
  <c r="J5"/>
  <c r="K5"/>
  <c r="F6"/>
  <c r="G6"/>
  <c r="H6"/>
  <c r="I6"/>
  <c r="J6"/>
  <c r="K6"/>
  <c r="F7"/>
  <c r="G7"/>
  <c r="H7"/>
  <c r="I7"/>
  <c r="J7"/>
  <c r="K7"/>
  <c r="F8"/>
  <c r="G8"/>
  <c r="D19" i="6"/>
  <c r="H8" i="2"/>
  <c r="I8"/>
  <c r="J8"/>
  <c r="K8"/>
  <c r="D21" i="8"/>
  <c r="F9" i="2"/>
  <c r="G9"/>
  <c r="H9"/>
  <c r="I9"/>
  <c r="J9"/>
  <c r="K9"/>
  <c r="F10"/>
  <c r="G10"/>
  <c r="H10"/>
  <c r="I10"/>
  <c r="J10"/>
  <c r="K10"/>
  <c r="F11"/>
  <c r="G11"/>
  <c r="H11"/>
  <c r="I11"/>
  <c r="J11"/>
  <c r="K11"/>
  <c r="E37" i="3"/>
  <c r="F37"/>
  <c r="F38" s="1"/>
  <c r="F39" s="1"/>
  <c r="F40" s="1"/>
  <c r="F41" s="1"/>
  <c r="F42" s="1"/>
  <c r="E38"/>
  <c r="E39"/>
  <c r="E40"/>
  <c r="E41"/>
  <c r="E42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5"/>
  <c r="E66"/>
  <c r="E67"/>
  <c r="E68"/>
  <c r="E69"/>
  <c r="E70"/>
  <c r="E74"/>
  <c r="E76"/>
  <c r="E77"/>
  <c r="E23"/>
  <c r="F23"/>
  <c r="F24" s="1"/>
  <c r="F25" s="1"/>
  <c r="F26" s="1"/>
  <c r="F27" s="1"/>
  <c r="F28" s="1"/>
  <c r="E24"/>
  <c r="E25"/>
  <c r="E26"/>
  <c r="E27"/>
  <c r="E28"/>
  <c r="E30"/>
  <c r="F30"/>
  <c r="F31" s="1"/>
  <c r="F32" s="1"/>
  <c r="F33" s="1"/>
  <c r="F34" s="1"/>
  <c r="F35" s="1"/>
  <c r="E31"/>
  <c r="E32"/>
  <c r="E33"/>
  <c r="E34"/>
  <c r="E35"/>
  <c r="D30" i="14"/>
  <c r="C30"/>
  <c r="D29"/>
  <c r="C29"/>
  <c r="D28"/>
  <c r="C28"/>
  <c r="D27"/>
  <c r="C27"/>
  <c r="D26"/>
  <c r="C26"/>
  <c r="D25"/>
  <c r="C25"/>
  <c r="D24"/>
  <c r="C24"/>
  <c r="D23"/>
  <c r="C23"/>
  <c r="D22"/>
  <c r="C22"/>
  <c r="C21"/>
  <c r="D20"/>
  <c r="C20"/>
  <c r="C19"/>
  <c r="D18"/>
  <c r="C18"/>
  <c r="D17"/>
  <c r="C17"/>
  <c r="D16"/>
  <c r="C16"/>
  <c r="D15"/>
  <c r="C15"/>
  <c r="D14"/>
  <c r="C14"/>
  <c r="D13"/>
  <c r="G13" s="1"/>
  <c r="K13" s="1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G2" s="1"/>
  <c r="K2" s="1"/>
  <c r="C2"/>
  <c r="D1"/>
  <c r="C1"/>
  <c r="D30" i="13"/>
  <c r="C30"/>
  <c r="D29"/>
  <c r="C29"/>
  <c r="D28"/>
  <c r="C28"/>
  <c r="D27"/>
  <c r="C27"/>
  <c r="D26"/>
  <c r="C26"/>
  <c r="D25"/>
  <c r="C25"/>
  <c r="D24"/>
  <c r="C24"/>
  <c r="D23"/>
  <c r="C23"/>
  <c r="D22"/>
  <c r="C22"/>
  <c r="C21"/>
  <c r="D20"/>
  <c r="C20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D1"/>
  <c r="C1"/>
  <c r="D30" i="12"/>
  <c r="C30"/>
  <c r="D29"/>
  <c r="C29"/>
  <c r="D28"/>
  <c r="C28"/>
  <c r="D27"/>
  <c r="C27"/>
  <c r="D26"/>
  <c r="C26"/>
  <c r="D25"/>
  <c r="C25"/>
  <c r="D24"/>
  <c r="C24"/>
  <c r="D23"/>
  <c r="C23"/>
  <c r="D22"/>
  <c r="C22"/>
  <c r="C21"/>
  <c r="D20"/>
  <c r="C20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D1"/>
  <c r="C1"/>
  <c r="D30" i="9"/>
  <c r="C30"/>
  <c r="D29"/>
  <c r="C29"/>
  <c r="D28"/>
  <c r="C28"/>
  <c r="D27"/>
  <c r="C27"/>
  <c r="D26"/>
  <c r="C26"/>
  <c r="D25"/>
  <c r="C25"/>
  <c r="D24"/>
  <c r="C24"/>
  <c r="D23"/>
  <c r="C23"/>
  <c r="D22"/>
  <c r="C22"/>
  <c r="C21"/>
  <c r="D20"/>
  <c r="C20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D1"/>
  <c r="C1"/>
  <c r="E38" i="14"/>
  <c r="E18" s="1"/>
  <c r="E37"/>
  <c r="E36"/>
  <c r="E35"/>
  <c r="E12" s="1"/>
  <c r="E34"/>
  <c r="E23" s="1"/>
  <c r="E33"/>
  <c r="E13" s="1"/>
  <c r="E38" i="13"/>
  <c r="E14" s="1"/>
  <c r="E37"/>
  <c r="E36"/>
  <c r="E28" s="1"/>
  <c r="E35"/>
  <c r="E34"/>
  <c r="E33"/>
  <c r="E13"/>
  <c r="E38" i="12"/>
  <c r="E37"/>
  <c r="E36"/>
  <c r="E35"/>
  <c r="E34"/>
  <c r="E33"/>
  <c r="E38" i="9"/>
  <c r="E37"/>
  <c r="E30" s="1"/>
  <c r="E36"/>
  <c r="E35"/>
  <c r="E34"/>
  <c r="E33"/>
  <c r="E25" s="1"/>
  <c r="D20" i="8"/>
  <c r="C21"/>
  <c r="C20"/>
  <c r="C19"/>
  <c r="D12"/>
  <c r="D11"/>
  <c r="D10"/>
  <c r="C12"/>
  <c r="C11"/>
  <c r="C10"/>
  <c r="C21" i="6"/>
  <c r="D20"/>
  <c r="C20"/>
  <c r="C19"/>
  <c r="D12"/>
  <c r="C12"/>
  <c r="D11"/>
  <c r="C11"/>
  <c r="D10"/>
  <c r="C10"/>
  <c r="C21" i="10"/>
  <c r="D20"/>
  <c r="C20"/>
  <c r="C19"/>
  <c r="D12"/>
  <c r="C12"/>
  <c r="D11"/>
  <c r="C11"/>
  <c r="D10"/>
  <c r="C10"/>
  <c r="C21" i="11"/>
  <c r="D20"/>
  <c r="C20"/>
  <c r="C19"/>
  <c r="D12"/>
  <c r="C12"/>
  <c r="D11"/>
  <c r="C11"/>
  <c r="D10"/>
  <c r="C10"/>
  <c r="D12" i="7"/>
  <c r="C12"/>
  <c r="D11"/>
  <c r="C11"/>
  <c r="D10"/>
  <c r="C10"/>
  <c r="C21"/>
  <c r="D20"/>
  <c r="C20"/>
  <c r="C19"/>
  <c r="C21" i="5"/>
  <c r="D20"/>
  <c r="C20"/>
  <c r="C19"/>
  <c r="D12"/>
  <c r="C12"/>
  <c r="D11"/>
  <c r="C11"/>
  <c r="D10"/>
  <c r="C10"/>
  <c r="C1"/>
  <c r="D1"/>
  <c r="C2"/>
  <c r="D2"/>
  <c r="C3"/>
  <c r="D3"/>
  <c r="C4"/>
  <c r="D4"/>
  <c r="C5"/>
  <c r="D5"/>
  <c r="C6"/>
  <c r="D6"/>
  <c r="C7"/>
  <c r="D7"/>
  <c r="C8"/>
  <c r="D8"/>
  <c r="C9"/>
  <c r="D9"/>
  <c r="C13"/>
  <c r="D13"/>
  <c r="C14"/>
  <c r="D14"/>
  <c r="C15"/>
  <c r="D15"/>
  <c r="C16"/>
  <c r="D16"/>
  <c r="C17"/>
  <c r="D17"/>
  <c r="C18"/>
  <c r="D18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E84" i="3"/>
  <c r="E83"/>
  <c r="E82"/>
  <c r="E81"/>
  <c r="E80"/>
  <c r="E79"/>
  <c r="E21"/>
  <c r="E20"/>
  <c r="E19"/>
  <c r="E18"/>
  <c r="E17"/>
  <c r="E16"/>
  <c r="E14"/>
  <c r="E13"/>
  <c r="E12"/>
  <c r="E11"/>
  <c r="E10"/>
  <c r="E9"/>
  <c r="E7"/>
  <c r="E6"/>
  <c r="E5"/>
  <c r="E4"/>
  <c r="E3"/>
  <c r="E2"/>
  <c r="D37" i="8"/>
  <c r="F37" s="1"/>
  <c r="C37"/>
  <c r="E37"/>
  <c r="D8" i="10"/>
  <c r="K1" i="2"/>
  <c r="J1"/>
  <c r="I1"/>
  <c r="H1"/>
  <c r="G1"/>
  <c r="F1"/>
  <c r="B1"/>
  <c r="C32" i="14"/>
  <c r="C32" i="13"/>
  <c r="C32" i="12"/>
  <c r="C32" i="9"/>
  <c r="C32" i="8"/>
  <c r="C32" i="6"/>
  <c r="C32" i="10"/>
  <c r="C32" i="11"/>
  <c r="C32" i="7"/>
  <c r="C32" i="5"/>
  <c r="D32"/>
  <c r="E38" i="8"/>
  <c r="E36"/>
  <c r="E35"/>
  <c r="E34"/>
  <c r="E33"/>
  <c r="E38" i="6"/>
  <c r="E37"/>
  <c r="E36"/>
  <c r="E35"/>
  <c r="E34"/>
  <c r="E33"/>
  <c r="E38" i="10"/>
  <c r="E37"/>
  <c r="E36"/>
  <c r="E35"/>
  <c r="E12" s="1"/>
  <c r="E34"/>
  <c r="E33"/>
  <c r="E38" i="11"/>
  <c r="E37"/>
  <c r="E36"/>
  <c r="E35"/>
  <c r="E34"/>
  <c r="E33"/>
  <c r="E19" s="1"/>
  <c r="E38" i="7"/>
  <c r="E37"/>
  <c r="E36"/>
  <c r="E35"/>
  <c r="E20" s="1"/>
  <c r="E34"/>
  <c r="E33"/>
  <c r="E38" i="5"/>
  <c r="E18" s="1"/>
  <c r="E37"/>
  <c r="E30" s="1"/>
  <c r="E36"/>
  <c r="E35"/>
  <c r="E2" s="1"/>
  <c r="E34"/>
  <c r="E11" s="1"/>
  <c r="E33"/>
  <c r="E13" s="1"/>
  <c r="D38" i="14"/>
  <c r="F38" s="1"/>
  <c r="B4" s="1"/>
  <c r="A4" s="1"/>
  <c r="I4" s="1"/>
  <c r="C38"/>
  <c r="D37"/>
  <c r="F37" s="1"/>
  <c r="C37"/>
  <c r="D35"/>
  <c r="F35" s="1"/>
  <c r="B2" s="1"/>
  <c r="A2" s="1"/>
  <c r="I2" s="1"/>
  <c r="C35"/>
  <c r="D34"/>
  <c r="F34" s="1"/>
  <c r="C34"/>
  <c r="D33"/>
  <c r="F33" s="1"/>
  <c r="B1" s="1"/>
  <c r="A1" s="1"/>
  <c r="I1" s="1"/>
  <c r="C33"/>
  <c r="D32"/>
  <c r="B32"/>
  <c r="G33" s="1"/>
  <c r="G34" s="1"/>
  <c r="G35" s="1"/>
  <c r="G36" s="1"/>
  <c r="G37" s="1"/>
  <c r="G38" s="1"/>
  <c r="D32" i="13"/>
  <c r="B32"/>
  <c r="G33" s="1"/>
  <c r="G34" s="1"/>
  <c r="G35" s="1"/>
  <c r="G36" s="1"/>
  <c r="G37" s="1"/>
  <c r="G38" s="1"/>
  <c r="D32" i="12"/>
  <c r="B32"/>
  <c r="G33" s="1"/>
  <c r="G34" s="1"/>
  <c r="G35" s="1"/>
  <c r="G36" s="1"/>
  <c r="G37" s="1"/>
  <c r="G38" s="1"/>
  <c r="D32" i="9"/>
  <c r="B32"/>
  <c r="G33"/>
  <c r="G34" s="1"/>
  <c r="G35" s="1"/>
  <c r="G36" s="1"/>
  <c r="G37" s="1"/>
  <c r="G38" s="1"/>
  <c r="D32" i="8"/>
  <c r="B32"/>
  <c r="G33" s="1"/>
  <c r="G34" s="1"/>
  <c r="G35" s="1"/>
  <c r="G36" s="1"/>
  <c r="G37" s="1"/>
  <c r="G38" s="1"/>
  <c r="D32" i="6"/>
  <c r="B32"/>
  <c r="G33" s="1"/>
  <c r="G34" s="1"/>
  <c r="G35" s="1"/>
  <c r="G36" s="1"/>
  <c r="G37" s="1"/>
  <c r="G38" s="1"/>
  <c r="D32" i="10"/>
  <c r="B32"/>
  <c r="G33" s="1"/>
  <c r="G34" s="1"/>
  <c r="G35" s="1"/>
  <c r="G36" s="1"/>
  <c r="G37" s="1"/>
  <c r="G38" s="1"/>
  <c r="D32" i="11"/>
  <c r="B32"/>
  <c r="G33" s="1"/>
  <c r="G34" s="1"/>
  <c r="G35" s="1"/>
  <c r="G36" s="1"/>
  <c r="G37" s="1"/>
  <c r="G38" s="1"/>
  <c r="D32" i="7"/>
  <c r="B32"/>
  <c r="G33" s="1"/>
  <c r="G34" s="1"/>
  <c r="G35" s="1"/>
  <c r="G36" s="1"/>
  <c r="G37" s="1"/>
  <c r="G38" s="1"/>
  <c r="B32" i="5"/>
  <c r="G33" s="1"/>
  <c r="G34" s="1"/>
  <c r="G35" s="1"/>
  <c r="G36" s="1"/>
  <c r="G37" s="1"/>
  <c r="G38" s="1"/>
  <c r="F2" i="3"/>
  <c r="F3" s="1"/>
  <c r="F4" s="1"/>
  <c r="F5" s="1"/>
  <c r="F6" s="1"/>
  <c r="F7" s="1"/>
  <c r="D38" i="5"/>
  <c r="F38" s="1"/>
  <c r="C38"/>
  <c r="F14" s="1"/>
  <c r="J14" s="1"/>
  <c r="D37"/>
  <c r="F37" s="1"/>
  <c r="C37"/>
  <c r="D36"/>
  <c r="F36" s="1"/>
  <c r="B6" s="1"/>
  <c r="A6" s="1"/>
  <c r="I6" s="1"/>
  <c r="C36"/>
  <c r="F6" s="1"/>
  <c r="J6" s="1"/>
  <c r="D35"/>
  <c r="F35" s="1"/>
  <c r="C35"/>
  <c r="G7" s="1"/>
  <c r="K7" s="1"/>
  <c r="D34"/>
  <c r="F34" s="1"/>
  <c r="C34"/>
  <c r="G14" s="1"/>
  <c r="K14" s="1"/>
  <c r="D33"/>
  <c r="F33" s="1"/>
  <c r="C33"/>
  <c r="G10" s="1"/>
  <c r="K10" s="1"/>
  <c r="D38" i="7"/>
  <c r="F38" s="1"/>
  <c r="C38"/>
  <c r="G12" s="1"/>
  <c r="K12" s="1"/>
  <c r="D37"/>
  <c r="F37" s="1"/>
  <c r="C37"/>
  <c r="F10" s="1"/>
  <c r="J10" s="1"/>
  <c r="D36"/>
  <c r="F36" s="1"/>
  <c r="C36"/>
  <c r="D35"/>
  <c r="F35" s="1"/>
  <c r="C35"/>
  <c r="F12" s="1"/>
  <c r="J12" s="1"/>
  <c r="D34"/>
  <c r="F34" s="1"/>
  <c r="C34"/>
  <c r="D33"/>
  <c r="F33" s="1"/>
  <c r="C33"/>
  <c r="D38" i="11"/>
  <c r="F38" s="1"/>
  <c r="C38"/>
  <c r="D37"/>
  <c r="F37" s="1"/>
  <c r="C37"/>
  <c r="D36"/>
  <c r="F36" s="1"/>
  <c r="C36"/>
  <c r="G11" s="1"/>
  <c r="D35"/>
  <c r="F35" s="1"/>
  <c r="C35"/>
  <c r="F20" s="1"/>
  <c r="J20" s="1"/>
  <c r="D34"/>
  <c r="F34"/>
  <c r="C34"/>
  <c r="D33"/>
  <c r="F33" s="1"/>
  <c r="C33"/>
  <c r="F19" s="1"/>
  <c r="J19" s="1"/>
  <c r="D38" i="10"/>
  <c r="F38" s="1"/>
  <c r="C38"/>
  <c r="D37"/>
  <c r="F37" s="1"/>
  <c r="C37"/>
  <c r="D36"/>
  <c r="F36" s="1"/>
  <c r="C36"/>
  <c r="F28" s="1"/>
  <c r="J28" s="1"/>
  <c r="D35"/>
  <c r="F35" s="1"/>
  <c r="C35"/>
  <c r="D34"/>
  <c r="F34" s="1"/>
  <c r="C34"/>
  <c r="G14" s="1"/>
  <c r="K14" s="1"/>
  <c r="D33"/>
  <c r="F33" s="1"/>
  <c r="C33"/>
  <c r="G10" s="1"/>
  <c r="K10" s="1"/>
  <c r="D38" i="6"/>
  <c r="F38" s="1"/>
  <c r="C38"/>
  <c r="D37"/>
  <c r="F37" s="1"/>
  <c r="C37"/>
  <c r="F21" s="1"/>
  <c r="J21" s="1"/>
  <c r="D36"/>
  <c r="F36" s="1"/>
  <c r="C36"/>
  <c r="D35"/>
  <c r="F35" s="1"/>
  <c r="C35"/>
  <c r="D34"/>
  <c r="F34" s="1"/>
  <c r="C34"/>
  <c r="D33"/>
  <c r="F33" s="1"/>
  <c r="C33"/>
  <c r="D38" i="8"/>
  <c r="F38" s="1"/>
  <c r="C38"/>
  <c r="D36"/>
  <c r="F36" s="1"/>
  <c r="C36"/>
  <c r="G11" s="1"/>
  <c r="K11" s="1"/>
  <c r="D35"/>
  <c r="F35" s="1"/>
  <c r="C35"/>
  <c r="D34"/>
  <c r="F34" s="1"/>
  <c r="C34"/>
  <c r="D33"/>
  <c r="F33" s="1"/>
  <c r="C33"/>
  <c r="D38" i="9"/>
  <c r="F38" s="1"/>
  <c r="B4" s="1"/>
  <c r="A4" s="1"/>
  <c r="I4" s="1"/>
  <c r="C38"/>
  <c r="G29" s="1"/>
  <c r="D37"/>
  <c r="F37" s="1"/>
  <c r="C37"/>
  <c r="D36"/>
  <c r="F36" s="1"/>
  <c r="C36"/>
  <c r="D35"/>
  <c r="F35" s="1"/>
  <c r="C35"/>
  <c r="D34"/>
  <c r="F34" s="1"/>
  <c r="C34"/>
  <c r="D33"/>
  <c r="F33" s="1"/>
  <c r="C33"/>
  <c r="D38" i="12"/>
  <c r="F38" s="1"/>
  <c r="B4" s="1"/>
  <c r="A4" s="1"/>
  <c r="I4" s="1"/>
  <c r="C38"/>
  <c r="F14" s="1"/>
  <c r="J14" s="1"/>
  <c r="D37"/>
  <c r="F37" s="1"/>
  <c r="C37"/>
  <c r="D36"/>
  <c r="F36" s="1"/>
  <c r="C36"/>
  <c r="F6" s="1"/>
  <c r="J6" s="1"/>
  <c r="D35"/>
  <c r="F35" s="1"/>
  <c r="B2" s="1"/>
  <c r="A2" s="1"/>
  <c r="I2" s="1"/>
  <c r="C35"/>
  <c r="D34"/>
  <c r="F34" s="1"/>
  <c r="B5" s="1"/>
  <c r="A5" s="1"/>
  <c r="I5" s="1"/>
  <c r="C34"/>
  <c r="F5" s="1"/>
  <c r="J5" s="1"/>
  <c r="D33"/>
  <c r="F33" s="1"/>
  <c r="B1" s="1"/>
  <c r="A1" s="1"/>
  <c r="I1" s="1"/>
  <c r="C33"/>
  <c r="D38" i="13"/>
  <c r="F38" s="1"/>
  <c r="C38"/>
  <c r="D37"/>
  <c r="F37" s="1"/>
  <c r="B3" s="1"/>
  <c r="A3" s="1"/>
  <c r="I3" s="1"/>
  <c r="C37"/>
  <c r="D36"/>
  <c r="F36" s="1"/>
  <c r="B6" s="1"/>
  <c r="A6" s="1"/>
  <c r="I6" s="1"/>
  <c r="C36"/>
  <c r="F6" s="1"/>
  <c r="J6" s="1"/>
  <c r="D35"/>
  <c r="F35" s="1"/>
  <c r="C35"/>
  <c r="D34"/>
  <c r="F34" s="1"/>
  <c r="B5" s="1"/>
  <c r="A5" s="1"/>
  <c r="I5" s="1"/>
  <c r="C34"/>
  <c r="F11" s="1"/>
  <c r="J11" s="1"/>
  <c r="D33"/>
  <c r="F33" s="1"/>
  <c r="C33"/>
  <c r="F16" i="3"/>
  <c r="F17" s="1"/>
  <c r="F18" s="1"/>
  <c r="F19" s="1"/>
  <c r="F20" s="1"/>
  <c r="F21" s="1"/>
  <c r="F9"/>
  <c r="F10" s="1"/>
  <c r="F11" s="1"/>
  <c r="F12" s="1"/>
  <c r="F13" s="1"/>
  <c r="F14" s="1"/>
  <c r="C13" i="7"/>
  <c r="E13" s="1"/>
  <c r="C13" i="11"/>
  <c r="F13" s="1"/>
  <c r="J13" s="1"/>
  <c r="C13" i="10"/>
  <c r="C13" i="6"/>
  <c r="C16" i="7"/>
  <c r="C16" i="11"/>
  <c r="C16" i="10"/>
  <c r="C16" i="6"/>
  <c r="D13" i="7"/>
  <c r="D13" i="11"/>
  <c r="D13" i="10"/>
  <c r="G13" s="1"/>
  <c r="K13" s="1"/>
  <c r="D13" i="6"/>
  <c r="G13" s="1"/>
  <c r="K13" s="1"/>
  <c r="D16" i="7"/>
  <c r="D16" i="11"/>
  <c r="G16"/>
  <c r="K16" s="1"/>
  <c r="D16" i="10"/>
  <c r="D16" i="6"/>
  <c r="C14" i="11"/>
  <c r="D14" i="7"/>
  <c r="D14" i="11"/>
  <c r="D14" i="10"/>
  <c r="D14" i="6"/>
  <c r="C15" i="7"/>
  <c r="E15"/>
  <c r="C15" i="11"/>
  <c r="C15" i="10"/>
  <c r="C15" i="6"/>
  <c r="D15" i="7"/>
  <c r="D15" i="11"/>
  <c r="D15" i="10"/>
  <c r="G15" s="1"/>
  <c r="K15" s="1"/>
  <c r="D15" i="6"/>
  <c r="C17" i="11"/>
  <c r="D17" i="7"/>
  <c r="D17" i="11"/>
  <c r="D17" i="10"/>
  <c r="D17" i="6"/>
  <c r="C18" i="7"/>
  <c r="C18" i="11"/>
  <c r="E18" s="1"/>
  <c r="C18" i="10"/>
  <c r="E18" s="1"/>
  <c r="C18" i="6"/>
  <c r="D18" i="7"/>
  <c r="G18" s="1"/>
  <c r="K18" s="1"/>
  <c r="D18" i="11"/>
  <c r="D18" i="10"/>
  <c r="D18" i="6"/>
  <c r="G18" s="1"/>
  <c r="K18" s="1"/>
  <c r="C1" i="7"/>
  <c r="C1" i="11"/>
  <c r="C1" i="10"/>
  <c r="C1" i="6"/>
  <c r="D1" i="7"/>
  <c r="D1" i="11"/>
  <c r="G1" s="1"/>
  <c r="K1" s="1"/>
  <c r="D1" i="10"/>
  <c r="D1" i="6"/>
  <c r="C2" i="11"/>
  <c r="D2" i="6"/>
  <c r="G2" s="1"/>
  <c r="K2" s="1"/>
  <c r="C3" i="7"/>
  <c r="C3" i="11"/>
  <c r="C3" i="10"/>
  <c r="E3" s="1"/>
  <c r="C3" i="6"/>
  <c r="D3" i="7"/>
  <c r="D3" i="11"/>
  <c r="D3" i="10"/>
  <c r="D3" i="6"/>
  <c r="D4" i="7"/>
  <c r="D4" i="11"/>
  <c r="D4" i="10"/>
  <c r="D4" i="6"/>
  <c r="C5" i="7"/>
  <c r="D5"/>
  <c r="D5" i="11"/>
  <c r="D5" i="10"/>
  <c r="D5" i="6"/>
  <c r="C6" i="10"/>
  <c r="E6" s="1"/>
  <c r="D6" i="7"/>
  <c r="D6" i="11"/>
  <c r="D6" i="10"/>
  <c r="D6" i="6"/>
  <c r="G6" s="1"/>
  <c r="K6" s="1"/>
  <c r="C7" i="7"/>
  <c r="E7" s="1"/>
  <c r="C7" i="11"/>
  <c r="C7" i="10"/>
  <c r="C7" i="6"/>
  <c r="D7" i="7"/>
  <c r="D7" i="11"/>
  <c r="D7" i="10"/>
  <c r="D7" i="6"/>
  <c r="D8" i="11"/>
  <c r="G8" s="1"/>
  <c r="K8" s="1"/>
  <c r="C9" i="7"/>
  <c r="E9" s="1"/>
  <c r="C9" i="11"/>
  <c r="F9" s="1"/>
  <c r="J9" s="1"/>
  <c r="C9" i="10"/>
  <c r="C9" i="6"/>
  <c r="D9" i="7"/>
  <c r="D9" i="11"/>
  <c r="D9" i="10"/>
  <c r="D9" i="6"/>
  <c r="G9" s="1"/>
  <c r="K9" s="1"/>
  <c r="C22" i="7"/>
  <c r="C22" i="11"/>
  <c r="C22" i="10"/>
  <c r="C22" i="6"/>
  <c r="F22" s="1"/>
  <c r="J22" s="1"/>
  <c r="D22" i="7"/>
  <c r="D22" i="11"/>
  <c r="D22" i="10"/>
  <c r="D22" i="6"/>
  <c r="C23" i="7"/>
  <c r="C23" i="6"/>
  <c r="D23" i="7"/>
  <c r="D23" i="11"/>
  <c r="D23" i="10"/>
  <c r="D23" i="6"/>
  <c r="C24" i="7"/>
  <c r="F24" s="1"/>
  <c r="J24" s="1"/>
  <c r="C24" i="11"/>
  <c r="F24" s="1"/>
  <c r="J24" s="1"/>
  <c r="C24" i="10"/>
  <c r="C24" i="6"/>
  <c r="D24" i="7"/>
  <c r="G24" s="1"/>
  <c r="K24" s="1"/>
  <c r="D24" i="11"/>
  <c r="D24" i="10"/>
  <c r="D24" i="6"/>
  <c r="G24" s="1"/>
  <c r="K24" s="1"/>
  <c r="C25" i="7"/>
  <c r="C25" i="11"/>
  <c r="F25" s="1"/>
  <c r="J25" s="1"/>
  <c r="C25" i="10"/>
  <c r="E25" s="1"/>
  <c r="C25" i="6"/>
  <c r="D25" i="7"/>
  <c r="D25" i="11"/>
  <c r="D25" i="10"/>
  <c r="D25" i="6"/>
  <c r="D26" i="7"/>
  <c r="G26" s="1"/>
  <c r="K26" s="1"/>
  <c r="D26" i="11"/>
  <c r="D26" i="10"/>
  <c r="D26" i="6"/>
  <c r="C27" i="7"/>
  <c r="E27"/>
  <c r="C27" i="11"/>
  <c r="C27" i="10"/>
  <c r="E27" s="1"/>
  <c r="C27" i="6"/>
  <c r="D27" i="7"/>
  <c r="D27" i="11"/>
  <c r="D27" i="10"/>
  <c r="D27" i="6"/>
  <c r="C28" i="7"/>
  <c r="E28" s="1"/>
  <c r="C28" i="11"/>
  <c r="C28" i="10"/>
  <c r="C28" i="6"/>
  <c r="D28" i="7"/>
  <c r="D28" i="6"/>
  <c r="C29" i="11"/>
  <c r="D29" i="7"/>
  <c r="D29" i="11"/>
  <c r="D29" i="10"/>
  <c r="D29" i="6"/>
  <c r="D29" i="8"/>
  <c r="G29" s="1"/>
  <c r="K29" s="1"/>
  <c r="C30" i="7"/>
  <c r="C30" i="11"/>
  <c r="C30" i="10"/>
  <c r="C30" i="6"/>
  <c r="F30" s="1"/>
  <c r="J30" s="1"/>
  <c r="C30" i="8"/>
  <c r="D30" i="7"/>
  <c r="D30" i="8"/>
  <c r="F3" i="5"/>
  <c r="J3" s="1"/>
  <c r="G5"/>
  <c r="K5" s="1"/>
  <c r="G15"/>
  <c r="K15" s="1"/>
  <c r="G18"/>
  <c r="K18" s="1"/>
  <c r="G7" i="12"/>
  <c r="K7" s="1"/>
  <c r="C1" i="8"/>
  <c r="D1"/>
  <c r="C3"/>
  <c r="D3"/>
  <c r="D4"/>
  <c r="D5"/>
  <c r="D6"/>
  <c r="C7"/>
  <c r="D7"/>
  <c r="G7" s="1"/>
  <c r="K7" s="1"/>
  <c r="C9"/>
  <c r="D9"/>
  <c r="G10"/>
  <c r="K10" s="1"/>
  <c r="C13"/>
  <c r="F13" s="1"/>
  <c r="J13" s="1"/>
  <c r="D13"/>
  <c r="D14"/>
  <c r="C15"/>
  <c r="D15"/>
  <c r="G15" s="1"/>
  <c r="K15" s="1"/>
  <c r="C16"/>
  <c r="D16"/>
  <c r="G16" s="1"/>
  <c r="K16" s="1"/>
  <c r="D17"/>
  <c r="C18"/>
  <c r="F18" s="1"/>
  <c r="J18" s="1"/>
  <c r="D18"/>
  <c r="C22"/>
  <c r="D22"/>
  <c r="C23"/>
  <c r="D23"/>
  <c r="C24"/>
  <c r="E24" s="1"/>
  <c r="D24"/>
  <c r="G24" s="1"/>
  <c r="K24" s="1"/>
  <c r="C25"/>
  <c r="F25" s="1"/>
  <c r="J25" s="1"/>
  <c r="D25"/>
  <c r="G25" s="1"/>
  <c r="K25" s="1"/>
  <c r="C26"/>
  <c r="D26"/>
  <c r="C27"/>
  <c r="F27" s="1"/>
  <c r="J27" s="1"/>
  <c r="D27"/>
  <c r="C28"/>
  <c r="F28" s="1"/>
  <c r="J28" s="1"/>
  <c r="G12" i="6"/>
  <c r="K12" s="1"/>
  <c r="D8" i="8"/>
  <c r="D8" i="6"/>
  <c r="G8" s="1"/>
  <c r="K8" s="1"/>
  <c r="D8" i="7"/>
  <c r="C17" i="8"/>
  <c r="C5"/>
  <c r="B5" s="1"/>
  <c r="A5" s="1"/>
  <c r="I5" s="1"/>
  <c r="C2"/>
  <c r="C29" i="10"/>
  <c r="E29" s="1"/>
  <c r="C26"/>
  <c r="C8" i="7"/>
  <c r="E8" s="1"/>
  <c r="C5" i="11"/>
  <c r="C2" i="10"/>
  <c r="C17"/>
  <c r="C14"/>
  <c r="C14" i="8"/>
  <c r="C29" i="6"/>
  <c r="F29" s="1"/>
  <c r="J29" s="1"/>
  <c r="C29" i="7"/>
  <c r="F29" s="1"/>
  <c r="J29" s="1"/>
  <c r="C26"/>
  <c r="E26" s="1"/>
  <c r="C23" i="11"/>
  <c r="F23" s="1"/>
  <c r="J23" s="1"/>
  <c r="C5" i="10"/>
  <c r="C2" i="6"/>
  <c r="C17"/>
  <c r="C14"/>
  <c r="F5" i="14"/>
  <c r="J5" s="1"/>
  <c r="C29" i="8"/>
  <c r="E29" s="1"/>
  <c r="C26" i="6"/>
  <c r="F26" s="1"/>
  <c r="J26" s="1"/>
  <c r="C26" i="11"/>
  <c r="C23" i="10"/>
  <c r="F23" s="1"/>
  <c r="J23" s="1"/>
  <c r="C5" i="6"/>
  <c r="F5" s="1"/>
  <c r="J5" s="1"/>
  <c r="C2" i="7"/>
  <c r="C17"/>
  <c r="C14"/>
  <c r="F30" i="5"/>
  <c r="J30" s="1"/>
  <c r="G5" i="14"/>
  <c r="K5" s="1"/>
  <c r="F3" i="9"/>
  <c r="J3" s="1"/>
  <c r="F13" i="10"/>
  <c r="J13" s="1"/>
  <c r="B3" i="14"/>
  <c r="A3" s="1"/>
  <c r="I3" s="1"/>
  <c r="F1" i="11"/>
  <c r="J1" s="1"/>
  <c r="F7" i="7"/>
  <c r="J7" s="1"/>
  <c r="G1" i="10"/>
  <c r="K1" s="1"/>
  <c r="G15" i="13"/>
  <c r="K15" s="1"/>
  <c r="F12" i="14"/>
  <c r="J12" s="1"/>
  <c r="F11" i="6"/>
  <c r="J11" s="1"/>
  <c r="F22" i="5"/>
  <c r="J22" s="1"/>
  <c r="F18" i="9"/>
  <c r="J18" s="1"/>
  <c r="G26" i="11"/>
  <c r="K26" s="1"/>
  <c r="G23" i="6"/>
  <c r="K23" s="1"/>
  <c r="F18"/>
  <c r="J18" s="1"/>
  <c r="F16" i="10"/>
  <c r="J16" s="1"/>
  <c r="F29" i="9"/>
  <c r="J29" s="1"/>
  <c r="K11" i="11"/>
  <c r="F29" i="5"/>
  <c r="J29" s="1"/>
  <c r="F11" i="9"/>
  <c r="J11" s="1"/>
  <c r="F23"/>
  <c r="J23" s="1"/>
  <c r="F11" i="7"/>
  <c r="J11" s="1"/>
  <c r="F27" i="14"/>
  <c r="J27" s="1"/>
  <c r="F22"/>
  <c r="J22" s="1"/>
  <c r="F3" i="11"/>
  <c r="J3" s="1"/>
  <c r="F15" i="5"/>
  <c r="J15" s="1"/>
  <c r="G25"/>
  <c r="K25" s="1"/>
  <c r="F26" i="10"/>
  <c r="J26" s="1"/>
  <c r="B1" i="9"/>
  <c r="A1" s="1"/>
  <c r="I1" s="1"/>
  <c r="F15" i="13"/>
  <c r="J15" s="1"/>
  <c r="F3" i="14"/>
  <c r="J3" s="1"/>
  <c r="F16" i="9"/>
  <c r="J16" s="1"/>
  <c r="G16"/>
  <c r="K16" s="1"/>
  <c r="G15" i="14"/>
  <c r="K15" s="1"/>
  <c r="F21" i="9"/>
  <c r="J21" s="1"/>
  <c r="G6" i="10"/>
  <c r="K6" s="1"/>
  <c r="C8" i="8"/>
  <c r="F8" s="1"/>
  <c r="J8" s="1"/>
  <c r="D28"/>
  <c r="G28" s="1"/>
  <c r="K28" s="1"/>
  <c r="C4"/>
  <c r="D30" i="11"/>
  <c r="D28"/>
  <c r="G28" s="1"/>
  <c r="K28" s="1"/>
  <c r="C8" i="6"/>
  <c r="F8" s="1"/>
  <c r="J8" s="1"/>
  <c r="C6"/>
  <c r="F6" s="1"/>
  <c r="J6" s="1"/>
  <c r="C4"/>
  <c r="B4" s="1"/>
  <c r="A4" s="1"/>
  <c r="I4" s="1"/>
  <c r="C4" i="7"/>
  <c r="D2"/>
  <c r="F28" i="13"/>
  <c r="J28" s="1"/>
  <c r="C8" i="11"/>
  <c r="C6" i="8"/>
  <c r="E6" s="1"/>
  <c r="D2"/>
  <c r="G2" s="1"/>
  <c r="K2" s="1"/>
  <c r="D30" i="10"/>
  <c r="C6" i="7"/>
  <c r="C4" i="11"/>
  <c r="D2"/>
  <c r="G2" s="1"/>
  <c r="K2" s="1"/>
  <c r="D30" i="6"/>
  <c r="D28" i="10"/>
  <c r="G28" s="1"/>
  <c r="K28" s="1"/>
  <c r="C6" i="11"/>
  <c r="C4" i="10"/>
  <c r="F4" s="1"/>
  <c r="J4" s="1"/>
  <c r="D2"/>
  <c r="G2"/>
  <c r="K2" s="1"/>
  <c r="C8"/>
  <c r="E8" s="1"/>
  <c r="F17" i="5"/>
  <c r="J17" s="1"/>
  <c r="F25" i="12"/>
  <c r="J25" s="1"/>
  <c r="F8"/>
  <c r="J8" s="1"/>
  <c r="E22" i="10"/>
  <c r="G3" i="6"/>
  <c r="K3" s="1"/>
  <c r="G1" i="12"/>
  <c r="K1" s="1"/>
  <c r="E5" i="13"/>
  <c r="E9"/>
  <c r="E17"/>
  <c r="G18" i="9"/>
  <c r="K18" s="1"/>
  <c r="E17" i="12"/>
  <c r="G25" i="9"/>
  <c r="K25" s="1"/>
  <c r="K29"/>
  <c r="F10" i="14"/>
  <c r="J10" s="1"/>
  <c r="E4" i="12"/>
  <c r="E11" i="13"/>
  <c r="G6" i="12"/>
  <c r="K6" s="1"/>
  <c r="L6" s="1"/>
  <c r="G26"/>
  <c r="K26" s="1"/>
  <c r="G2" i="13"/>
  <c r="K2" s="1"/>
  <c r="G10"/>
  <c r="K10" s="1"/>
  <c r="G28"/>
  <c r="K28" s="1"/>
  <c r="G10" i="14"/>
  <c r="K10" s="1"/>
  <c r="G30"/>
  <c r="K30" s="1"/>
  <c r="B3" i="11"/>
  <c r="A3" s="1"/>
  <c r="I3" s="1"/>
  <c r="E28"/>
  <c r="E17" i="5"/>
  <c r="E4"/>
  <c r="E21" i="7"/>
  <c r="E27" i="5"/>
  <c r="E23" i="11"/>
  <c r="F18" i="10"/>
  <c r="J18" s="1"/>
  <c r="E11" i="8"/>
  <c r="F22"/>
  <c r="J22" s="1"/>
  <c r="F7"/>
  <c r="J7" s="1"/>
  <c r="E27" i="11"/>
  <c r="F9" i="8"/>
  <c r="J9" s="1"/>
  <c r="E7" i="9"/>
  <c r="G27" i="13"/>
  <c r="K27" s="1"/>
  <c r="E28" i="5"/>
  <c r="E15"/>
  <c r="E8" i="8"/>
  <c r="F2"/>
  <c r="J2" s="1"/>
  <c r="E22" i="11"/>
  <c r="E13" i="10"/>
  <c r="F1" i="13"/>
  <c r="J1" s="1"/>
  <c r="F24"/>
  <c r="J24" s="1"/>
  <c r="E15" i="8"/>
  <c r="E9" i="5"/>
  <c r="E5"/>
  <c r="E21" i="8"/>
  <c r="E16"/>
  <c r="F3" i="10"/>
  <c r="J3" s="1"/>
  <c r="E29" i="12"/>
  <c r="E5"/>
  <c r="E26"/>
  <c r="E14"/>
  <c r="E19"/>
  <c r="F17" i="8"/>
  <c r="J17" s="1"/>
  <c r="E23"/>
  <c r="G14" i="6"/>
  <c r="K14" s="1"/>
  <c r="E7" i="12"/>
  <c r="E23"/>
  <c r="E20" i="5"/>
  <c r="E10" i="7"/>
  <c r="E15" i="9"/>
  <c r="G27" i="14"/>
  <c r="K27" s="1"/>
  <c r="G17"/>
  <c r="K17" s="1"/>
  <c r="F15"/>
  <c r="J15" s="1"/>
  <c r="G24"/>
  <c r="K24" s="1"/>
  <c r="G7"/>
  <c r="K7" s="1"/>
  <c r="F6" i="8"/>
  <c r="J6" s="1"/>
  <c r="E3" i="12"/>
  <c r="G25" i="6"/>
  <c r="K25" s="1"/>
  <c r="E24" i="10"/>
  <c r="G26" i="6"/>
  <c r="K26" s="1"/>
  <c r="G22" i="11"/>
  <c r="K22" s="1"/>
  <c r="B5" i="6"/>
  <c r="A5" s="1"/>
  <c r="I5" s="1"/>
  <c r="D19" i="7"/>
  <c r="D21"/>
  <c r="D19" i="8"/>
  <c r="D19" i="9"/>
  <c r="G19"/>
  <c r="K19" s="1"/>
  <c r="D21"/>
  <c r="D19" i="12"/>
  <c r="G19" s="1"/>
  <c r="K19" s="1"/>
  <c r="D21"/>
  <c r="D19" i="13"/>
  <c r="G19" s="1"/>
  <c r="K19" s="1"/>
  <c r="D21"/>
  <c r="G21" s="1"/>
  <c r="K21" s="1"/>
  <c r="D19" i="14"/>
  <c r="D21"/>
  <c r="G21"/>
  <c r="K21" s="1"/>
  <c r="G21" i="8"/>
  <c r="K21" s="1"/>
  <c r="D19" i="5"/>
  <c r="D21"/>
  <c r="G21" s="1"/>
  <c r="K21" s="1"/>
  <c r="D19" i="11"/>
  <c r="D21"/>
  <c r="G21" s="1"/>
  <c r="K21" s="1"/>
  <c r="D19" i="10"/>
  <c r="D21"/>
  <c r="G21" s="1"/>
  <c r="K21" s="1"/>
  <c r="D21" i="6"/>
  <c r="G21" s="1"/>
  <c r="K21" s="1"/>
  <c r="L21" s="1"/>
  <c r="G18" i="10"/>
  <c r="K18" s="1"/>
  <c r="E5" i="7"/>
  <c r="E7" i="11"/>
  <c r="E9" i="8"/>
  <c r="F9" i="6"/>
  <c r="J9" s="1"/>
  <c r="E17" i="7"/>
  <c r="E24" i="13"/>
  <c r="E30"/>
  <c r="B3" i="5"/>
  <c r="A3" s="1"/>
  <c r="I3" s="1"/>
  <c r="E24"/>
  <c r="B4" i="7"/>
  <c r="A4" s="1"/>
  <c r="I4" s="1"/>
  <c r="F14"/>
  <c r="J14" s="1"/>
  <c r="F20" i="5"/>
  <c r="J20" s="1"/>
  <c r="F11" i="11"/>
  <c r="J11" s="1"/>
  <c r="F8" i="10"/>
  <c r="J8" s="1"/>
  <c r="F29" i="11"/>
  <c r="J29" s="1"/>
  <c r="F10" i="10"/>
  <c r="J10" s="1"/>
  <c r="E23" i="7"/>
  <c r="G6"/>
  <c r="K6" s="1"/>
  <c r="E28" i="10"/>
  <c r="E30"/>
  <c r="G27" i="5"/>
  <c r="K27" s="1"/>
  <c r="E14"/>
  <c r="E29"/>
  <c r="F6" i="10"/>
  <c r="J6" s="1"/>
  <c r="F1" i="7"/>
  <c r="J1" s="1"/>
  <c r="G17" i="5"/>
  <c r="K17" s="1"/>
  <c r="F21" i="10"/>
  <c r="J21" s="1"/>
  <c r="G22"/>
  <c r="K22" s="1"/>
  <c r="F16" i="11"/>
  <c r="J16" s="1"/>
  <c r="G2" i="5"/>
  <c r="K2" s="1"/>
  <c r="E26" i="11"/>
  <c r="E14" i="10"/>
  <c r="B3" i="6"/>
  <c r="A3" s="1"/>
  <c r="I3" s="1"/>
  <c r="E13" i="12"/>
  <c r="E1" i="13"/>
  <c r="E1" i="14"/>
  <c r="E12" i="9"/>
  <c r="E28"/>
  <c r="E6" i="12"/>
  <c r="E8"/>
  <c r="E10"/>
  <c r="E28" i="14"/>
  <c r="E30"/>
  <c r="B1" i="13"/>
  <c r="A1" s="1"/>
  <c r="I1" s="1"/>
  <c r="G4"/>
  <c r="K4" s="1"/>
  <c r="G27" i="9"/>
  <c r="K27" s="1"/>
  <c r="G30" i="13"/>
  <c r="K30" s="1"/>
  <c r="F2"/>
  <c r="J2" s="1"/>
  <c r="G5"/>
  <c r="K5" s="1"/>
  <c r="E8"/>
  <c r="E25" i="14"/>
  <c r="F8" i="9"/>
  <c r="J8" s="1"/>
  <c r="F10"/>
  <c r="J10" s="1"/>
  <c r="F30"/>
  <c r="J30" s="1"/>
  <c r="F26" i="12"/>
  <c r="J26" s="1"/>
  <c r="E28"/>
  <c r="E16" i="13"/>
  <c r="F22"/>
  <c r="J22" s="1"/>
  <c r="E26" i="14"/>
  <c r="F9" i="13"/>
  <c r="J9" s="1"/>
  <c r="E8" i="9"/>
  <c r="G9"/>
  <c r="K9" s="1"/>
  <c r="G11" i="6"/>
  <c r="K11" s="1"/>
  <c r="F25" i="13"/>
  <c r="J25" s="1"/>
  <c r="F2" i="14"/>
  <c r="J2" s="1"/>
  <c r="G30" i="6"/>
  <c r="K30" s="1"/>
  <c r="F24" i="9"/>
  <c r="J24" s="1"/>
  <c r="G14"/>
  <c r="K14" s="1"/>
  <c r="G13" i="8"/>
  <c r="K13" s="1"/>
  <c r="F15"/>
  <c r="J15" s="1"/>
  <c r="F5" i="9"/>
  <c r="J5" s="1"/>
  <c r="E17" i="8"/>
  <c r="G27"/>
  <c r="K27" s="1"/>
  <c r="G17"/>
  <c r="K17" s="1"/>
  <c r="L17" s="1"/>
  <c r="G21" i="12"/>
  <c r="K21" s="1"/>
  <c r="G13"/>
  <c r="K13" s="1"/>
  <c r="E17" i="14"/>
  <c r="E9" i="9"/>
  <c r="E17"/>
  <c r="E29"/>
  <c r="E1" i="12"/>
  <c r="E9"/>
  <c r="E11"/>
  <c r="F17"/>
  <c r="J17" s="1"/>
  <c r="E25"/>
  <c r="F17" i="13"/>
  <c r="J17" s="1"/>
  <c r="E19"/>
  <c r="E29"/>
  <c r="E3" i="14"/>
  <c r="E29"/>
  <c r="E25" i="8"/>
  <c r="F3" i="6"/>
  <c r="J3" s="1"/>
  <c r="G16" i="13"/>
  <c r="K16" s="1"/>
  <c r="E4"/>
  <c r="F26" i="14"/>
  <c r="J26" s="1"/>
  <c r="F19" i="13"/>
  <c r="J19" s="1"/>
  <c r="F26"/>
  <c r="J26" s="1"/>
  <c r="F13"/>
  <c r="J13" s="1"/>
  <c r="F3" i="12"/>
  <c r="J3" s="1"/>
  <c r="F17" i="6"/>
  <c r="J17" s="1"/>
  <c r="G8" i="9"/>
  <c r="K8" s="1"/>
  <c r="G5" i="8"/>
  <c r="K5" s="1"/>
  <c r="E3"/>
  <c r="G30"/>
  <c r="K30" s="1"/>
  <c r="F23" i="6"/>
  <c r="J23" s="1"/>
  <c r="G14" i="11"/>
  <c r="K14" s="1"/>
  <c r="G16" i="10"/>
  <c r="K16" s="1"/>
  <c r="L16" s="1"/>
  <c r="E20" i="11"/>
  <c r="F7" i="6"/>
  <c r="J7" s="1"/>
  <c r="E4" i="7"/>
  <c r="E2" i="10"/>
  <c r="E24" i="7"/>
  <c r="E30"/>
  <c r="E14"/>
  <c r="E17" i="10"/>
  <c r="G4"/>
  <c r="K4" s="1"/>
  <c r="G26"/>
  <c r="K26" s="1"/>
  <c r="L26" s="1"/>
  <c r="F30"/>
  <c r="J30" s="1"/>
  <c r="G20" i="7"/>
  <c r="K20" s="1"/>
  <c r="F2" i="5"/>
  <c r="J2" s="1"/>
  <c r="F19" i="12"/>
  <c r="J19" s="1"/>
  <c r="F27"/>
  <c r="J27" s="1"/>
  <c r="G3"/>
  <c r="K3" s="1"/>
  <c r="G15"/>
  <c r="K15" s="1"/>
  <c r="E2" i="9"/>
  <c r="F2"/>
  <c r="J2" s="1"/>
  <c r="B2"/>
  <c r="A2" s="1"/>
  <c r="I2" s="1"/>
  <c r="E4"/>
  <c r="F4"/>
  <c r="J4" s="1"/>
  <c r="E6"/>
  <c r="F14"/>
  <c r="J14" s="1"/>
  <c r="E26"/>
  <c r="E16" i="12"/>
  <c r="F16"/>
  <c r="J16" s="1"/>
  <c r="E18"/>
  <c r="F18"/>
  <c r="J18" s="1"/>
  <c r="F22"/>
  <c r="J22" s="1"/>
  <c r="E24"/>
  <c r="F24"/>
  <c r="J24" s="1"/>
  <c r="E30"/>
  <c r="F30"/>
  <c r="J30" s="1"/>
  <c r="E2" i="13"/>
  <c r="B2"/>
  <c r="A2" s="1"/>
  <c r="I2" s="1"/>
  <c r="E10"/>
  <c r="E18"/>
  <c r="F18"/>
  <c r="J18" s="1"/>
  <c r="E8" i="14"/>
  <c r="F8"/>
  <c r="J8" s="1"/>
  <c r="F20"/>
  <c r="J20" s="1"/>
  <c r="F4" i="12"/>
  <c r="J4" s="1"/>
  <c r="F10"/>
  <c r="J10" s="1"/>
  <c r="E6" i="14"/>
  <c r="E10"/>
  <c r="G23" i="10"/>
  <c r="K23" s="1"/>
  <c r="F23" i="7"/>
  <c r="J23" s="1"/>
  <c r="E7" i="13"/>
  <c r="F7"/>
  <c r="J7" s="1"/>
  <c r="E18" i="7"/>
  <c r="F15" i="9"/>
  <c r="J15" s="1"/>
  <c r="E3" i="13"/>
  <c r="E23"/>
  <c r="E25"/>
  <c r="F27"/>
  <c r="J27" s="1"/>
  <c r="E7" i="14"/>
  <c r="E19"/>
  <c r="F13" i="6"/>
  <c r="J13" s="1"/>
  <c r="E26" i="5"/>
  <c r="E22"/>
  <c r="E6"/>
  <c r="F28" i="14"/>
  <c r="J28" s="1"/>
  <c r="G11"/>
  <c r="K11" s="1"/>
  <c r="F6"/>
  <c r="J6" s="1"/>
  <c r="F17"/>
  <c r="J17" s="1"/>
  <c r="F9"/>
  <c r="J9" s="1"/>
  <c r="B3" i="12"/>
  <c r="A3" s="1"/>
  <c r="I3" s="1"/>
  <c r="B6" i="14"/>
  <c r="A6" s="1"/>
  <c r="I6" s="1"/>
  <c r="F19" i="9"/>
  <c r="J19" s="1"/>
  <c r="F12"/>
  <c r="J12" s="1"/>
  <c r="F22"/>
  <c r="J22" s="1"/>
  <c r="G4" i="8"/>
  <c r="K4" s="1"/>
  <c r="G22"/>
  <c r="K22" s="1"/>
  <c r="G9"/>
  <c r="K9" s="1"/>
  <c r="L9" s="1"/>
  <c r="F24"/>
  <c r="J24" s="1"/>
  <c r="F20"/>
  <c r="J20" s="1"/>
  <c r="F21" i="5"/>
  <c r="J21" s="1"/>
  <c r="G23"/>
  <c r="K23" s="1"/>
  <c r="F10"/>
  <c r="J10" s="1"/>
  <c r="F30" i="13"/>
  <c r="J30" s="1"/>
  <c r="F8"/>
  <c r="J8" s="1"/>
  <c r="G20" i="8"/>
  <c r="K20" s="1"/>
  <c r="G26"/>
  <c r="K26" s="1"/>
  <c r="G1"/>
  <c r="K1" s="1"/>
  <c r="F29"/>
  <c r="J29" s="1"/>
  <c r="F16" i="6"/>
  <c r="J16" s="1"/>
  <c r="E15" i="11"/>
  <c r="E2"/>
  <c r="F14" i="13"/>
  <c r="J14" s="1"/>
  <c r="G12" i="9"/>
  <c r="K12" s="1"/>
  <c r="G11" i="12"/>
  <c r="K11" s="1"/>
  <c r="F28"/>
  <c r="J28" s="1"/>
  <c r="G19" i="6"/>
  <c r="K19" s="1"/>
  <c r="G29" i="14"/>
  <c r="K29" s="1"/>
  <c r="F4"/>
  <c r="J4" s="1"/>
  <c r="F14"/>
  <c r="J14" s="1"/>
  <c r="E14" i="11"/>
  <c r="E4"/>
  <c r="E9" i="10"/>
  <c r="E26"/>
  <c r="E10" i="8"/>
  <c r="E30"/>
  <c r="G28" i="14"/>
  <c r="K28" s="1"/>
  <c r="G22"/>
  <c r="K22" s="1"/>
  <c r="L22" s="1"/>
  <c r="F13"/>
  <c r="J13" s="1"/>
  <c r="L13" s="1"/>
  <c r="F25"/>
  <c r="J25" s="1"/>
  <c r="F1"/>
  <c r="J1" s="1"/>
  <c r="F19"/>
  <c r="J19" s="1"/>
  <c r="L13" i="4" l="1"/>
  <c r="L12"/>
  <c r="L24"/>
  <c r="B29"/>
  <c r="A29" s="1"/>
  <c r="I29" s="1"/>
  <c r="B1"/>
  <c r="A1" s="1"/>
  <c r="I1" s="1"/>
  <c r="B3"/>
  <c r="A3" s="1"/>
  <c r="I3" s="1"/>
  <c r="B8"/>
  <c r="A8" s="1"/>
  <c r="I8" s="1"/>
  <c r="L3"/>
  <c r="L15"/>
  <c r="L27"/>
  <c r="L28"/>
  <c r="L23"/>
  <c r="B27"/>
  <c r="A27" s="1"/>
  <c r="I27" s="1"/>
  <c r="B24"/>
  <c r="A24" s="1"/>
  <c r="I24" s="1"/>
  <c r="B4"/>
  <c r="A4" s="1"/>
  <c r="I4" s="1"/>
  <c r="B19"/>
  <c r="A19" s="1"/>
  <c r="I19" s="1"/>
  <c r="B7"/>
  <c r="A7" s="1"/>
  <c r="I7" s="1"/>
  <c r="L17"/>
  <c r="L21"/>
  <c r="B12"/>
  <c r="A12" s="1"/>
  <c r="I12" s="1"/>
  <c r="F1"/>
  <c r="J1" s="1"/>
  <c r="L1" s="1"/>
  <c r="B5"/>
  <c r="A5" s="1"/>
  <c r="I5" s="1"/>
  <c r="F5"/>
  <c r="J5" s="1"/>
  <c r="L5" s="1"/>
  <c r="B9"/>
  <c r="A9" s="1"/>
  <c r="I9" s="1"/>
  <c r="F9"/>
  <c r="J9" s="1"/>
  <c r="L9" s="1"/>
  <c r="B21"/>
  <c r="A21" s="1"/>
  <c r="I21" s="1"/>
  <c r="B25"/>
  <c r="A25" s="1"/>
  <c r="I25" s="1"/>
  <c r="F29"/>
  <c r="J29" s="1"/>
  <c r="L29" s="1"/>
  <c r="E1"/>
  <c r="B2"/>
  <c r="A2" s="1"/>
  <c r="I2" s="1"/>
  <c r="F2"/>
  <c r="J2" s="1"/>
  <c r="L2" s="1"/>
  <c r="B6"/>
  <c r="A6" s="1"/>
  <c r="I6" s="1"/>
  <c r="F6"/>
  <c r="J6" s="1"/>
  <c r="L6" s="1"/>
  <c r="B10"/>
  <c r="A10" s="1"/>
  <c r="I10" s="1"/>
  <c r="F10"/>
  <c r="J10" s="1"/>
  <c r="L10" s="1"/>
  <c r="E13"/>
  <c r="B14"/>
  <c r="A14" s="1"/>
  <c r="I14" s="1"/>
  <c r="F14"/>
  <c r="J14" s="1"/>
  <c r="L14" s="1"/>
  <c r="E17"/>
  <c r="B18"/>
  <c r="A18" s="1"/>
  <c r="I18" s="1"/>
  <c r="F18"/>
  <c r="J18" s="1"/>
  <c r="L18" s="1"/>
  <c r="E21"/>
  <c r="B22"/>
  <c r="A22" s="1"/>
  <c r="I22" s="1"/>
  <c r="F22"/>
  <c r="J22" s="1"/>
  <c r="L22" s="1"/>
  <c r="E25"/>
  <c r="B26"/>
  <c r="A26" s="1"/>
  <c r="I26" s="1"/>
  <c r="F26"/>
  <c r="J26" s="1"/>
  <c r="L26" s="1"/>
  <c r="E29"/>
  <c r="B30"/>
  <c r="A30" s="1"/>
  <c r="I30" s="1"/>
  <c r="F30"/>
  <c r="J30" s="1"/>
  <c r="L30" s="1"/>
  <c r="B16"/>
  <c r="A16" s="1"/>
  <c r="I16" s="1"/>
  <c r="B20"/>
  <c r="A20" s="1"/>
  <c r="I20" s="1"/>
  <c r="B13"/>
  <c r="A13" s="1"/>
  <c r="I13" s="1"/>
  <c r="B17"/>
  <c r="A17" s="1"/>
  <c r="I17" s="1"/>
  <c r="G4"/>
  <c r="K4" s="1"/>
  <c r="L4" s="1"/>
  <c r="F7"/>
  <c r="J7" s="1"/>
  <c r="L7" s="1"/>
  <c r="G8"/>
  <c r="K8" s="1"/>
  <c r="L8" s="1"/>
  <c r="B11"/>
  <c r="A11" s="1"/>
  <c r="I11" s="1"/>
  <c r="F11"/>
  <c r="J11" s="1"/>
  <c r="L11" s="1"/>
  <c r="G16"/>
  <c r="K16" s="1"/>
  <c r="L16" s="1"/>
  <c r="F19"/>
  <c r="J19" s="1"/>
  <c r="L19" s="1"/>
  <c r="G20"/>
  <c r="K20" s="1"/>
  <c r="L20" s="1"/>
  <c r="L6" i="30"/>
  <c r="L19"/>
  <c r="L27"/>
  <c r="B20"/>
  <c r="A20" s="1"/>
  <c r="I20" s="1"/>
  <c r="B12"/>
  <c r="A12" s="1"/>
  <c r="I12" s="1"/>
  <c r="B15"/>
  <c r="A15" s="1"/>
  <c r="I15" s="1"/>
  <c r="L16"/>
  <c r="L12"/>
  <c r="L4"/>
  <c r="L8"/>
  <c r="L20"/>
  <c r="B3"/>
  <c r="A3" s="1"/>
  <c r="I3" s="1"/>
  <c r="B8"/>
  <c r="A8" s="1"/>
  <c r="I8" s="1"/>
  <c r="L15"/>
  <c r="B19"/>
  <c r="A19" s="1"/>
  <c r="I19" s="1"/>
  <c r="B7"/>
  <c r="A7" s="1"/>
  <c r="I7" s="1"/>
  <c r="B24"/>
  <c r="A24" s="1"/>
  <c r="I24" s="1"/>
  <c r="B4"/>
  <c r="A4" s="1"/>
  <c r="I4" s="1"/>
  <c r="B23"/>
  <c r="A23" s="1"/>
  <c r="I23" s="1"/>
  <c r="B11"/>
  <c r="A11" s="1"/>
  <c r="I11" s="1"/>
  <c r="B16"/>
  <c r="A16" s="1"/>
  <c r="I16" s="1"/>
  <c r="L3"/>
  <c r="L7"/>
  <c r="L11"/>
  <c r="L23"/>
  <c r="L24"/>
  <c r="L28"/>
  <c r="B1"/>
  <c r="A1" s="1"/>
  <c r="I1" s="1"/>
  <c r="F1"/>
  <c r="J1" s="1"/>
  <c r="L1" s="1"/>
  <c r="B5"/>
  <c r="A5" s="1"/>
  <c r="I5" s="1"/>
  <c r="F5"/>
  <c r="J5" s="1"/>
  <c r="L5" s="1"/>
  <c r="B9"/>
  <c r="A9" s="1"/>
  <c r="I9" s="1"/>
  <c r="F9"/>
  <c r="J9" s="1"/>
  <c r="L9" s="1"/>
  <c r="B13"/>
  <c r="A13" s="1"/>
  <c r="I13" s="1"/>
  <c r="F13"/>
  <c r="J13" s="1"/>
  <c r="L13" s="1"/>
  <c r="B17"/>
  <c r="A17" s="1"/>
  <c r="I17" s="1"/>
  <c r="F17"/>
  <c r="J17" s="1"/>
  <c r="L17" s="1"/>
  <c r="B21"/>
  <c r="A21" s="1"/>
  <c r="I21" s="1"/>
  <c r="F21"/>
  <c r="J21" s="1"/>
  <c r="L21" s="1"/>
  <c r="B25"/>
  <c r="A25" s="1"/>
  <c r="I25" s="1"/>
  <c r="F25"/>
  <c r="J25" s="1"/>
  <c r="L25" s="1"/>
  <c r="B29"/>
  <c r="A29" s="1"/>
  <c r="I29" s="1"/>
  <c r="F29"/>
  <c r="J29" s="1"/>
  <c r="L29" s="1"/>
  <c r="B2"/>
  <c r="A2" s="1"/>
  <c r="I2" s="1"/>
  <c r="B6"/>
  <c r="A6" s="1"/>
  <c r="I6" s="1"/>
  <c r="B10"/>
  <c r="A10" s="1"/>
  <c r="I10" s="1"/>
  <c r="F10"/>
  <c r="J10" s="1"/>
  <c r="L10" s="1"/>
  <c r="B14"/>
  <c r="A14" s="1"/>
  <c r="I14" s="1"/>
  <c r="F14"/>
  <c r="J14" s="1"/>
  <c r="L14" s="1"/>
  <c r="B18"/>
  <c r="A18" s="1"/>
  <c r="I18" s="1"/>
  <c r="F18"/>
  <c r="J18" s="1"/>
  <c r="L18" s="1"/>
  <c r="B22"/>
  <c r="A22" s="1"/>
  <c r="I22" s="1"/>
  <c r="F22"/>
  <c r="J22" s="1"/>
  <c r="L22" s="1"/>
  <c r="B26"/>
  <c r="A26" s="1"/>
  <c r="I26" s="1"/>
  <c r="F26"/>
  <c r="J26" s="1"/>
  <c r="L26" s="1"/>
  <c r="B30"/>
  <c r="A30" s="1"/>
  <c r="I30" s="1"/>
  <c r="F30"/>
  <c r="J30" s="1"/>
  <c r="L30" s="1"/>
  <c r="B27"/>
  <c r="A27" s="1"/>
  <c r="I27" s="1"/>
  <c r="G4" i="6"/>
  <c r="K4" s="1"/>
  <c r="A4" i="2"/>
  <c r="A5" s="1"/>
  <c r="L19" i="12"/>
  <c r="G20"/>
  <c r="K20" s="1"/>
  <c r="B1" i="8"/>
  <c r="A1" s="1"/>
  <c r="I1" s="1"/>
  <c r="F17" i="10"/>
  <c r="J17" s="1"/>
  <c r="F29"/>
  <c r="J29" s="1"/>
  <c r="G11"/>
  <c r="K11" s="1"/>
  <c r="G19"/>
  <c r="K19" s="1"/>
  <c r="G20"/>
  <c r="K20" s="1"/>
  <c r="F5"/>
  <c r="J5" s="1"/>
  <c r="G24"/>
  <c r="K24" s="1"/>
  <c r="F9"/>
  <c r="J9" s="1"/>
  <c r="F1"/>
  <c r="J1" s="1"/>
  <c r="L8" i="6"/>
  <c r="G30" i="5"/>
  <c r="K30" s="1"/>
  <c r="L30" s="1"/>
  <c r="G28"/>
  <c r="K28" s="1"/>
  <c r="G26"/>
  <c r="K26" s="1"/>
  <c r="G24"/>
  <c r="K24" s="1"/>
  <c r="G13"/>
  <c r="K13" s="1"/>
  <c r="G8"/>
  <c r="K8" s="1"/>
  <c r="E10"/>
  <c r="E12"/>
  <c r="G20"/>
  <c r="K20" s="1"/>
  <c r="E11" i="7"/>
  <c r="E10" i="11"/>
  <c r="E12"/>
  <c r="F11" i="10"/>
  <c r="J11" s="1"/>
  <c r="F19"/>
  <c r="J19" s="1"/>
  <c r="F10" i="6"/>
  <c r="J10" s="1"/>
  <c r="F12" i="8"/>
  <c r="J12" s="1"/>
  <c r="F19"/>
  <c r="J19" s="1"/>
  <c r="G1" i="9"/>
  <c r="K1" s="1"/>
  <c r="G3"/>
  <c r="K3" s="1"/>
  <c r="L3" s="1"/>
  <c r="G7"/>
  <c r="K7" s="1"/>
  <c r="G15"/>
  <c r="K15" s="1"/>
  <c r="G17"/>
  <c r="K17" s="1"/>
  <c r="E20"/>
  <c r="G22"/>
  <c r="K22" s="1"/>
  <c r="G26"/>
  <c r="K26" s="1"/>
  <c r="G28"/>
  <c r="K28" s="1"/>
  <c r="G2" i="12"/>
  <c r="K2" s="1"/>
  <c r="G10"/>
  <c r="K10" s="1"/>
  <c r="L10" s="1"/>
  <c r="G16"/>
  <c r="K16" s="1"/>
  <c r="L16" s="1"/>
  <c r="G18"/>
  <c r="K18" s="1"/>
  <c r="F21"/>
  <c r="J21" s="1"/>
  <c r="G23"/>
  <c r="K23" s="1"/>
  <c r="G25"/>
  <c r="K25" s="1"/>
  <c r="L25" s="1"/>
  <c r="G29"/>
  <c r="K29" s="1"/>
  <c r="G3" i="13"/>
  <c r="K3" s="1"/>
  <c r="G7"/>
  <c r="K7" s="1"/>
  <c r="G11"/>
  <c r="K11" s="1"/>
  <c r="L11" s="1"/>
  <c r="G13"/>
  <c r="K13" s="1"/>
  <c r="F20"/>
  <c r="J20" s="1"/>
  <c r="G22"/>
  <c r="K22" s="1"/>
  <c r="G4" i="14"/>
  <c r="K4" s="1"/>
  <c r="G6"/>
  <c r="K6" s="1"/>
  <c r="G16"/>
  <c r="K16" s="1"/>
  <c r="G18"/>
  <c r="K18" s="1"/>
  <c r="E21"/>
  <c r="G23"/>
  <c r="K23" s="1"/>
  <c r="G25"/>
  <c r="K25" s="1"/>
  <c r="L19" i="13"/>
  <c r="G22" i="6"/>
  <c r="K22" s="1"/>
  <c r="G1" i="7"/>
  <c r="K1" s="1"/>
  <c r="G13"/>
  <c r="K13" s="1"/>
  <c r="L7" i="8"/>
  <c r="E3" i="11"/>
  <c r="E2" i="8"/>
  <c r="G8" i="10"/>
  <c r="K8" s="1"/>
  <c r="L8" s="1"/>
  <c r="L22" i="6"/>
  <c r="L4" i="14"/>
  <c r="F28" i="7"/>
  <c r="J28" s="1"/>
  <c r="L30" i="13"/>
  <c r="F20" i="9"/>
  <c r="J20" s="1"/>
  <c r="E20" i="10"/>
  <c r="E9" i="11"/>
  <c r="E22" i="7"/>
  <c r="G10" i="6"/>
  <c r="K10" s="1"/>
  <c r="E22" i="8"/>
  <c r="E5" i="14"/>
  <c r="E1" i="10"/>
  <c r="F5" i="7"/>
  <c r="J5" s="1"/>
  <c r="E25" i="11"/>
  <c r="F5" i="5"/>
  <c r="J5" s="1"/>
  <c r="L5" s="1"/>
  <c r="E12" i="7"/>
  <c r="E1" i="9"/>
  <c r="E29" i="7"/>
  <c r="E21" i="5"/>
  <c r="E26" i="13"/>
  <c r="F17" i="7"/>
  <c r="J17" s="1"/>
  <c r="E8" i="11"/>
  <c r="F21" i="14"/>
  <c r="J21" s="1"/>
  <c r="L21" s="1"/>
  <c r="G14" i="7"/>
  <c r="K14" s="1"/>
  <c r="L14" s="1"/>
  <c r="F23" i="5"/>
  <c r="J23" s="1"/>
  <c r="L23" s="1"/>
  <c r="E28" i="8"/>
  <c r="G28" i="6"/>
  <c r="K28" s="1"/>
  <c r="F25"/>
  <c r="J25" s="1"/>
  <c r="F18" i="7"/>
  <c r="J18" s="1"/>
  <c r="L18" s="1"/>
  <c r="F19" i="6"/>
  <c r="J19" s="1"/>
  <c r="G20" i="11"/>
  <c r="K20" s="1"/>
  <c r="L20" s="1"/>
  <c r="E3" i="5"/>
  <c r="L13" i="8"/>
  <c r="F4" i="6"/>
  <c r="J4" s="1"/>
  <c r="L4" s="1"/>
  <c r="F9" i="7"/>
  <c r="J9" s="1"/>
  <c r="F1" i="8"/>
  <c r="J1" s="1"/>
  <c r="L1" s="1"/>
  <c r="E21" i="12"/>
  <c r="E4" i="10"/>
  <c r="E11" i="14"/>
  <c r="E6" i="13"/>
  <c r="E19" i="9"/>
  <c r="F26" i="11"/>
  <c r="J26" s="1"/>
  <c r="L26" s="1"/>
  <c r="E16" i="5"/>
  <c r="G19" i="7"/>
  <c r="K19" s="1"/>
  <c r="F12" i="5"/>
  <c r="J12" s="1"/>
  <c r="E23"/>
  <c r="E3" i="9"/>
  <c r="E5" i="8"/>
  <c r="F6" i="7"/>
  <c r="J6" s="1"/>
  <c r="G2"/>
  <c r="K2" s="1"/>
  <c r="F1" i="6"/>
  <c r="J1" s="1"/>
  <c r="G11" i="5"/>
  <c r="K11" s="1"/>
  <c r="F24"/>
  <c r="J24" s="1"/>
  <c r="F16"/>
  <c r="J16" s="1"/>
  <c r="F9"/>
  <c r="J9" s="1"/>
  <c r="G29"/>
  <c r="K29" s="1"/>
  <c r="G29" i="11"/>
  <c r="K29" s="1"/>
  <c r="G13"/>
  <c r="K13" s="1"/>
  <c r="L13" s="1"/>
  <c r="G17" i="13"/>
  <c r="K17" s="1"/>
  <c r="L17" s="1"/>
  <c r="G20" i="6"/>
  <c r="K20" s="1"/>
  <c r="B3" i="10"/>
  <c r="A3" s="1"/>
  <c r="I3" s="1"/>
  <c r="G6" i="5"/>
  <c r="K6" s="1"/>
  <c r="L6" s="1"/>
  <c r="E19" i="10"/>
  <c r="L21" i="5"/>
  <c r="F11"/>
  <c r="J11" s="1"/>
  <c r="E13" i="9"/>
  <c r="E15" i="10"/>
  <c r="L29" i="11"/>
  <c r="E13"/>
  <c r="L19" i="6"/>
  <c r="L6" i="14"/>
  <c r="L15" i="9"/>
  <c r="E16" i="14"/>
  <c r="G8" i="7"/>
  <c r="K8" s="1"/>
  <c r="E10" i="9"/>
  <c r="G16" i="6"/>
  <c r="K16" s="1"/>
  <c r="L16" s="1"/>
  <c r="L23"/>
  <c r="E21" i="9"/>
  <c r="E20" i="8"/>
  <c r="F28" i="5"/>
  <c r="J28" s="1"/>
  <c r="L11" i="11"/>
  <c r="G19" i="5"/>
  <c r="K19" s="1"/>
  <c r="G21" i="7"/>
  <c r="K21" s="1"/>
  <c r="L25" i="6"/>
  <c r="E18" i="8"/>
  <c r="L18" i="9"/>
  <c r="G12" i="5"/>
  <c r="K12" s="1"/>
  <c r="G1"/>
  <c r="K1" s="1"/>
  <c r="L18" i="6"/>
  <c r="L1" i="11"/>
  <c r="F28" i="6"/>
  <c r="J28" s="1"/>
  <c r="E1" i="11"/>
  <c r="G24" i="13"/>
  <c r="K24" s="1"/>
  <c r="L24" s="1"/>
  <c r="G5" i="9"/>
  <c r="K5" s="1"/>
  <c r="L5" s="1"/>
  <c r="G14" i="14"/>
  <c r="K14" s="1"/>
  <c r="L14" s="1"/>
  <c r="E21" i="13"/>
  <c r="L29" i="9"/>
  <c r="L20" i="5"/>
  <c r="L29" i="8"/>
  <c r="L27" i="13"/>
  <c r="L29" i="5"/>
  <c r="G9" i="12"/>
  <c r="K9" s="1"/>
  <c r="L2" i="13"/>
  <c r="L26" i="12"/>
  <c r="G25" i="10"/>
  <c r="K25" s="1"/>
  <c r="E23"/>
  <c r="B6"/>
  <c r="A6" s="1"/>
  <c r="I6" s="1"/>
  <c r="G28" i="7"/>
  <c r="K28" s="1"/>
  <c r="E25"/>
  <c r="E24" i="11"/>
  <c r="L1" i="10"/>
  <c r="L15" i="13"/>
  <c r="B1" i="11"/>
  <c r="A1" s="1"/>
  <c r="I1" s="1"/>
  <c r="B5" i="7"/>
  <c r="A5" s="1"/>
  <c r="I5" s="1"/>
  <c r="E30" i="11"/>
  <c r="L23" i="10"/>
  <c r="L8" i="9"/>
  <c r="F14" i="6"/>
  <c r="J14" s="1"/>
  <c r="L14" s="1"/>
  <c r="B5" i="11"/>
  <c r="A5" s="1"/>
  <c r="I5" s="1"/>
  <c r="F26" i="7"/>
  <c r="J26" s="1"/>
  <c r="L26" s="1"/>
  <c r="G9"/>
  <c r="K9" s="1"/>
  <c r="E27" i="8"/>
  <c r="L10" i="14"/>
  <c r="L27"/>
  <c r="B9" i="12"/>
  <c r="A9" s="1"/>
  <c r="I9" s="1"/>
  <c r="L5" i="14"/>
  <c r="L2"/>
  <c r="L15"/>
  <c r="L17"/>
  <c r="L25"/>
  <c r="L22" i="9"/>
  <c r="L16"/>
  <c r="L24" i="8"/>
  <c r="L6" i="6"/>
  <c r="L24" i="7"/>
  <c r="L10" i="5"/>
  <c r="G17" i="10"/>
  <c r="K17" s="1"/>
  <c r="L17" s="1"/>
  <c r="F22"/>
  <c r="J22" s="1"/>
  <c r="L22" s="1"/>
  <c r="F12"/>
  <c r="J12" s="1"/>
  <c r="F2"/>
  <c r="J2" s="1"/>
  <c r="L2" s="1"/>
  <c r="G5"/>
  <c r="K5" s="1"/>
  <c r="L5" s="1"/>
  <c r="G25" i="11"/>
  <c r="K25" s="1"/>
  <c r="L25" s="1"/>
  <c r="F30"/>
  <c r="J30" s="1"/>
  <c r="G23"/>
  <c r="K23" s="1"/>
  <c r="F21"/>
  <c r="J21" s="1"/>
  <c r="L21" s="1"/>
  <c r="G6"/>
  <c r="K6" s="1"/>
  <c r="G18"/>
  <c r="K18" s="1"/>
  <c r="F10"/>
  <c r="J10" s="1"/>
  <c r="B4" i="13"/>
  <c r="A4" s="1"/>
  <c r="I4" s="1"/>
  <c r="B5" i="9"/>
  <c r="A5" s="1"/>
  <c r="I5" s="1"/>
  <c r="F9"/>
  <c r="J9" s="1"/>
  <c r="L9" s="1"/>
  <c r="F28"/>
  <c r="J28" s="1"/>
  <c r="G13"/>
  <c r="K13" s="1"/>
  <c r="G11"/>
  <c r="K11" s="1"/>
  <c r="L11" s="1"/>
  <c r="G24"/>
  <c r="K24" s="1"/>
  <c r="L24" s="1"/>
  <c r="G2"/>
  <c r="K2" s="1"/>
  <c r="L2" s="1"/>
  <c r="F6"/>
  <c r="J6" s="1"/>
  <c r="F17"/>
  <c r="J17" s="1"/>
  <c r="F26"/>
  <c r="J26" s="1"/>
  <c r="L26" s="1"/>
  <c r="G3" i="8"/>
  <c r="K3" s="1"/>
  <c r="G19"/>
  <c r="K19" s="1"/>
  <c r="L19" s="1"/>
  <c r="F14"/>
  <c r="J14" s="1"/>
  <c r="B7" i="6"/>
  <c r="A7" s="1"/>
  <c r="I7" s="1"/>
  <c r="B1"/>
  <c r="F18" i="11"/>
  <c r="J18" s="1"/>
  <c r="F4"/>
  <c r="J4" s="1"/>
  <c r="G12"/>
  <c r="K12" s="1"/>
  <c r="F27"/>
  <c r="J27" s="1"/>
  <c r="G19"/>
  <c r="K19" s="1"/>
  <c r="L19" s="1"/>
  <c r="G3" i="14"/>
  <c r="K3" s="1"/>
  <c r="L3" s="1"/>
  <c r="G9"/>
  <c r="K9" s="1"/>
  <c r="L9" s="1"/>
  <c r="G12"/>
  <c r="K12" s="1"/>
  <c r="L12" s="1"/>
  <c r="G19"/>
  <c r="K19" s="1"/>
  <c r="L19" s="1"/>
  <c r="F18"/>
  <c r="J18" s="1"/>
  <c r="L18" s="1"/>
  <c r="F10" i="8"/>
  <c r="J10" s="1"/>
  <c r="L10" s="1"/>
  <c r="F30"/>
  <c r="J30" s="1"/>
  <c r="L30" s="1"/>
  <c r="G18"/>
  <c r="K18" s="1"/>
  <c r="L18" s="1"/>
  <c r="F3"/>
  <c r="J3" s="1"/>
  <c r="G23"/>
  <c r="K23" s="1"/>
  <c r="F21"/>
  <c r="J21" s="1"/>
  <c r="L21" s="1"/>
  <c r="E20" i="13"/>
  <c r="E15"/>
  <c r="E12"/>
  <c r="E22"/>
  <c r="L23" i="11"/>
  <c r="G5"/>
  <c r="K5" s="1"/>
  <c r="G7"/>
  <c r="K7" s="1"/>
  <c r="L21" i="12"/>
  <c r="L18"/>
  <c r="B1" i="10"/>
  <c r="A1" s="1"/>
  <c r="I1" s="1"/>
  <c r="B4"/>
  <c r="A4" s="1"/>
  <c r="I4" s="1"/>
  <c r="F15" i="11"/>
  <c r="J15" s="1"/>
  <c r="F12"/>
  <c r="J12" s="1"/>
  <c r="L12" s="1"/>
  <c r="G17"/>
  <c r="K17" s="1"/>
  <c r="G30"/>
  <c r="K30" s="1"/>
  <c r="F22"/>
  <c r="J22" s="1"/>
  <c r="L22" s="1"/>
  <c r="F11" i="14"/>
  <c r="J11" s="1"/>
  <c r="L11" s="1"/>
  <c r="G20"/>
  <c r="K20" s="1"/>
  <c r="L20" s="1"/>
  <c r="G8"/>
  <c r="K8" s="1"/>
  <c r="L8" s="1"/>
  <c r="F29"/>
  <c r="J29" s="1"/>
  <c r="L29" s="1"/>
  <c r="F16"/>
  <c r="J16" s="1"/>
  <c r="L16" s="1"/>
  <c r="E11" i="9"/>
  <c r="E5"/>
  <c r="E16"/>
  <c r="E23"/>
  <c r="E24" i="14"/>
  <c r="E27"/>
  <c r="E14"/>
  <c r="F2" i="12"/>
  <c r="J2" s="1"/>
  <c r="L2" s="1"/>
  <c r="F12"/>
  <c r="J12" s="1"/>
  <c r="F15"/>
  <c r="J15" s="1"/>
  <c r="L15" s="1"/>
  <c r="G27"/>
  <c r="K27" s="1"/>
  <c r="L27" s="1"/>
  <c r="B8" i="9"/>
  <c r="A8" s="1"/>
  <c r="I8" s="1"/>
  <c r="E29" i="11"/>
  <c r="E11"/>
  <c r="E16"/>
  <c r="E5"/>
  <c r="L20" i="8"/>
  <c r="L12" i="9"/>
  <c r="G27" i="11"/>
  <c r="K27" s="1"/>
  <c r="L14" i="9"/>
  <c r="L3" i="12"/>
  <c r="L15" i="8"/>
  <c r="L22" i="13"/>
  <c r="B7" i="10"/>
  <c r="A7" s="1"/>
  <c r="I7" s="1"/>
  <c r="F8" i="11"/>
  <c r="J8" s="1"/>
  <c r="L8" s="1"/>
  <c r="L19" i="10"/>
  <c r="L27" i="8"/>
  <c r="L4" i="10"/>
  <c r="G30"/>
  <c r="K30" s="1"/>
  <c r="L30" s="1"/>
  <c r="F20"/>
  <c r="J20" s="1"/>
  <c r="L20" s="1"/>
  <c r="L28" i="8"/>
  <c r="G1" i="14"/>
  <c r="K1" s="1"/>
  <c r="L1" s="1"/>
  <c r="E27" i="9"/>
  <c r="E24"/>
  <c r="E18"/>
  <c r="G1" i="13"/>
  <c r="K1" s="1"/>
  <c r="L1" s="1"/>
  <c r="G14"/>
  <c r="K14" s="1"/>
  <c r="L14" s="1"/>
  <c r="G26"/>
  <c r="K26" s="1"/>
  <c r="L26" s="1"/>
  <c r="F16"/>
  <c r="J16" s="1"/>
  <c r="L16" s="1"/>
  <c r="F5"/>
  <c r="J5" s="1"/>
  <c r="F29"/>
  <c r="J29" s="1"/>
  <c r="G8"/>
  <c r="K8" s="1"/>
  <c r="L8" s="1"/>
  <c r="G20"/>
  <c r="K20" s="1"/>
  <c r="F21"/>
  <c r="J21" s="1"/>
  <c r="L21" s="1"/>
  <c r="F10"/>
  <c r="J10" s="1"/>
  <c r="L10" s="1"/>
  <c r="G25"/>
  <c r="K25" s="1"/>
  <c r="F7" i="9"/>
  <c r="J7" s="1"/>
  <c r="L7" s="1"/>
  <c r="G4"/>
  <c r="K4" s="1"/>
  <c r="L4" s="1"/>
  <c r="F13"/>
  <c r="J13" s="1"/>
  <c r="G10"/>
  <c r="K10" s="1"/>
  <c r="L10" s="1"/>
  <c r="F1"/>
  <c r="J1" s="1"/>
  <c r="L1" s="1"/>
  <c r="B9"/>
  <c r="A9" s="1"/>
  <c r="I9" s="1"/>
  <c r="B6"/>
  <c r="A6" s="1"/>
  <c r="I6" s="1"/>
  <c r="F23" i="8"/>
  <c r="J23" s="1"/>
  <c r="F16"/>
  <c r="J16" s="1"/>
  <c r="L16" s="1"/>
  <c r="F5"/>
  <c r="J5" s="1"/>
  <c r="L5" s="1"/>
  <c r="F11"/>
  <c r="J11" s="1"/>
  <c r="L11" s="1"/>
  <c r="G12" i="10"/>
  <c r="K12" s="1"/>
  <c r="F24"/>
  <c r="J24" s="1"/>
  <c r="L24" s="1"/>
  <c r="G9"/>
  <c r="K9" s="1"/>
  <c r="L9" s="1"/>
  <c r="F14"/>
  <c r="J14" s="1"/>
  <c r="L14" s="1"/>
  <c r="B4" i="11"/>
  <c r="A4" s="1"/>
  <c r="I4" s="1"/>
  <c r="E10" i="10"/>
  <c r="E21"/>
  <c r="E13" i="8"/>
  <c r="E19"/>
  <c r="E7"/>
  <c r="B8"/>
  <c r="A8" s="1"/>
  <c r="I8" s="1"/>
  <c r="E22" i="12"/>
  <c r="E15"/>
  <c r="E2"/>
  <c r="E12"/>
  <c r="E20"/>
  <c r="E14" i="9"/>
  <c r="G15" i="11"/>
  <c r="K15" s="1"/>
  <c r="L25" i="13"/>
  <c r="E4" i="14"/>
  <c r="L19" i="9"/>
  <c r="B6" i="12"/>
  <c r="A6" s="1"/>
  <c r="I6" s="1"/>
  <c r="G26" i="14"/>
  <c r="K26" s="1"/>
  <c r="L26" s="1"/>
  <c r="L3" i="6"/>
  <c r="F23" i="14"/>
  <c r="J23" s="1"/>
  <c r="L23" s="1"/>
  <c r="F15" i="10"/>
  <c r="J15" s="1"/>
  <c r="L15" s="1"/>
  <c r="G21" i="9"/>
  <c r="K21" s="1"/>
  <c r="L21" s="1"/>
  <c r="L28" i="10"/>
  <c r="B8" i="11"/>
  <c r="A8" s="1"/>
  <c r="I8" s="1"/>
  <c r="L28" i="13"/>
  <c r="F4" i="8"/>
  <c r="J4" s="1"/>
  <c r="L4" s="1"/>
  <c r="L6" i="10"/>
  <c r="L11" i="6"/>
  <c r="G6" i="8"/>
  <c r="K6" s="1"/>
  <c r="L6" s="1"/>
  <c r="B3"/>
  <c r="A3" s="1"/>
  <c r="I3" s="1"/>
  <c r="G9" i="11"/>
  <c r="K9" s="1"/>
  <c r="L9" s="1"/>
  <c r="G7" i="10"/>
  <c r="K7" s="1"/>
  <c r="G3" i="11"/>
  <c r="K3" s="1"/>
  <c r="L3" s="1"/>
  <c r="L13" i="10"/>
  <c r="G10" i="11"/>
  <c r="K10" s="1"/>
  <c r="F12" i="13"/>
  <c r="J12" s="1"/>
  <c r="L12" s="1"/>
  <c r="E27"/>
  <c r="F7" i="14"/>
  <c r="J7" s="1"/>
  <c r="L7" s="1"/>
  <c r="E9"/>
  <c r="F24"/>
  <c r="J24" s="1"/>
  <c r="L24" s="1"/>
  <c r="F30"/>
  <c r="J30" s="1"/>
  <c r="L30" s="1"/>
  <c r="L13" i="6"/>
  <c r="L16" i="11"/>
  <c r="L25" i="8"/>
  <c r="B2" i="10"/>
  <c r="A2" s="1"/>
  <c r="I2" s="1"/>
  <c r="G14" i="8"/>
  <c r="K14" s="1"/>
  <c r="G29" i="10"/>
  <c r="K29" s="1"/>
  <c r="L29" s="1"/>
  <c r="G27"/>
  <c r="K27" s="1"/>
  <c r="F27" i="6"/>
  <c r="J27" s="1"/>
  <c r="F24"/>
  <c r="J24" s="1"/>
  <c r="L24" s="1"/>
  <c r="F14" i="11"/>
  <c r="J14" s="1"/>
  <c r="L14" s="1"/>
  <c r="L9" i="6"/>
  <c r="L21" i="10"/>
  <c r="L2" i="8"/>
  <c r="L26" i="6"/>
  <c r="E14" i="8"/>
  <c r="E1"/>
  <c r="F7" i="11"/>
  <c r="J7" s="1"/>
  <c r="L7" s="1"/>
  <c r="G4"/>
  <c r="K4" s="1"/>
  <c r="G1" i="6"/>
  <c r="K1" s="1"/>
  <c r="G15"/>
  <c r="K15" s="1"/>
  <c r="F27" i="9"/>
  <c r="J27" s="1"/>
  <c r="L27" s="1"/>
  <c r="G12" i="8"/>
  <c r="K12" s="1"/>
  <c r="L12" s="1"/>
  <c r="E22" i="9"/>
  <c r="E27" i="12"/>
  <c r="B1" i="5"/>
  <c r="A1" s="1"/>
  <c r="I1" s="1"/>
  <c r="B7"/>
  <c r="A7" s="1"/>
  <c r="I7" s="1"/>
  <c r="F30" i="7"/>
  <c r="J30" s="1"/>
  <c r="L12" i="5"/>
  <c r="E19" i="7"/>
  <c r="L6"/>
  <c r="F27" i="5"/>
  <c r="J27" s="1"/>
  <c r="F4"/>
  <c r="J4" s="1"/>
  <c r="F7"/>
  <c r="J7" s="1"/>
  <c r="L7" s="1"/>
  <c r="G9"/>
  <c r="K9" s="1"/>
  <c r="L9" s="1"/>
  <c r="G16"/>
  <c r="K16" s="1"/>
  <c r="F21" i="7"/>
  <c r="J21" s="1"/>
  <c r="L21" s="1"/>
  <c r="G10"/>
  <c r="K10" s="1"/>
  <c r="L10" s="1"/>
  <c r="F19" i="5"/>
  <c r="J19" s="1"/>
  <c r="G4" i="7"/>
  <c r="K4" s="1"/>
  <c r="F25"/>
  <c r="J25" s="1"/>
  <c r="F18" i="5"/>
  <c r="J18" s="1"/>
  <c r="L18" s="1"/>
  <c r="G27" i="7"/>
  <c r="K27" s="1"/>
  <c r="G17"/>
  <c r="K17" s="1"/>
  <c r="F8"/>
  <c r="J8" s="1"/>
  <c r="E7" i="5"/>
  <c r="G3"/>
  <c r="K3" s="1"/>
  <c r="L3" s="1"/>
  <c r="F13"/>
  <c r="J13" s="1"/>
  <c r="G15" i="7"/>
  <c r="K15" s="1"/>
  <c r="G25"/>
  <c r="K25" s="1"/>
  <c r="E1"/>
  <c r="L2" i="5"/>
  <c r="F15" i="7"/>
  <c r="J15" s="1"/>
  <c r="F20"/>
  <c r="J20" s="1"/>
  <c r="L20" s="1"/>
  <c r="G23"/>
  <c r="K23" s="1"/>
  <c r="L23" s="1"/>
  <c r="G22"/>
  <c r="K22" s="1"/>
  <c r="F1" i="5"/>
  <c r="J1" s="1"/>
  <c r="G4"/>
  <c r="K4" s="1"/>
  <c r="F22" i="7"/>
  <c r="J22" s="1"/>
  <c r="G7"/>
  <c r="K7" s="1"/>
  <c r="L7" s="1"/>
  <c r="E19" i="5"/>
  <c r="E25"/>
  <c r="E1"/>
  <c r="L15"/>
  <c r="G22"/>
  <c r="K22" s="1"/>
  <c r="L22" s="1"/>
  <c r="F2" i="7"/>
  <c r="J2" s="1"/>
  <c r="F25" i="5"/>
  <c r="J25" s="1"/>
  <c r="L25" s="1"/>
  <c r="G30" i="7"/>
  <c r="K30" s="1"/>
  <c r="G5"/>
  <c r="K5" s="1"/>
  <c r="G16"/>
  <c r="K16" s="1"/>
  <c r="B5" i="5"/>
  <c r="A5" s="1"/>
  <c r="I5" s="1"/>
  <c r="B2"/>
  <c r="A2" s="1"/>
  <c r="I2" s="1"/>
  <c r="L12" i="7"/>
  <c r="L17" i="5"/>
  <c r="B4"/>
  <c r="A4" s="1"/>
  <c r="I4" s="1"/>
  <c r="B2" i="7"/>
  <c r="A2" s="1"/>
  <c r="I2" s="1"/>
  <c r="B8"/>
  <c r="A8" s="1"/>
  <c r="I8" s="1"/>
  <c r="B3"/>
  <c r="A3" s="1"/>
  <c r="I3" s="1"/>
  <c r="L1"/>
  <c r="L27" i="5"/>
  <c r="F26"/>
  <c r="J26" s="1"/>
  <c r="L28"/>
  <c r="L14"/>
  <c r="L7" i="13"/>
  <c r="L28" i="14"/>
  <c r="L22" i="8"/>
  <c r="L30" i="6"/>
  <c r="L13" i="13"/>
  <c r="F12" i="6"/>
  <c r="J12" s="1"/>
  <c r="L12" s="1"/>
  <c r="F20"/>
  <c r="J20" s="1"/>
  <c r="L20" s="1"/>
  <c r="E6" i="11"/>
  <c r="F6"/>
  <c r="J6" s="1"/>
  <c r="B6"/>
  <c r="A6" s="1"/>
  <c r="I6" s="1"/>
  <c r="F2" i="6"/>
  <c r="J2" s="1"/>
  <c r="L2" s="1"/>
  <c r="B2"/>
  <c r="A2" s="1"/>
  <c r="I2" s="1"/>
  <c r="E3" i="7"/>
  <c r="F3"/>
  <c r="J3" s="1"/>
  <c r="E16"/>
  <c r="F16"/>
  <c r="J16" s="1"/>
  <c r="E20" i="14"/>
  <c r="B6" i="6"/>
  <c r="A6" s="1"/>
  <c r="I6" s="1"/>
  <c r="E22" i="14"/>
  <c r="G5" i="6"/>
  <c r="K5" s="1"/>
  <c r="L5" s="1"/>
  <c r="G27"/>
  <c r="K27" s="1"/>
  <c r="G7"/>
  <c r="K7" s="1"/>
  <c r="L7" s="1"/>
  <c r="L24" i="5"/>
  <c r="L5" i="13"/>
  <c r="E6" i="7"/>
  <c r="B6"/>
  <c r="A6" s="1"/>
  <c r="I6" s="1"/>
  <c r="G9" i="13"/>
  <c r="K9" s="1"/>
  <c r="G12"/>
  <c r="K12" s="1"/>
  <c r="F4"/>
  <c r="J4" s="1"/>
  <c r="L4" s="1"/>
  <c r="G29"/>
  <c r="K29" s="1"/>
  <c r="B6" i="8"/>
  <c r="A6" s="1"/>
  <c r="I6" s="1"/>
  <c r="B9"/>
  <c r="A9" s="1"/>
  <c r="I9" s="1"/>
  <c r="B5" i="14"/>
  <c r="A5" s="1"/>
  <c r="I5" s="1"/>
  <c r="E11" i="10"/>
  <c r="E16"/>
  <c r="E4" i="8"/>
  <c r="B4"/>
  <c r="A4" s="1"/>
  <c r="I4" s="1"/>
  <c r="L9" i="13"/>
  <c r="B3" i="9"/>
  <c r="A3" s="1"/>
  <c r="I3" s="1"/>
  <c r="L18" i="10"/>
  <c r="G17" i="6"/>
  <c r="K17" s="1"/>
  <c r="L17" s="1"/>
  <c r="F25" i="10"/>
  <c r="J25" s="1"/>
  <c r="L25" s="1"/>
  <c r="G4" i="12"/>
  <c r="K4" s="1"/>
  <c r="L4" s="1"/>
  <c r="G22"/>
  <c r="K22" s="1"/>
  <c r="L22" s="1"/>
  <c r="F7"/>
  <c r="J7" s="1"/>
  <c r="L7" s="1"/>
  <c r="G28"/>
  <c r="K28" s="1"/>
  <c r="L28" s="1"/>
  <c r="F27" i="10"/>
  <c r="J27" s="1"/>
  <c r="G3"/>
  <c r="K3" s="1"/>
  <c r="L3" s="1"/>
  <c r="L10"/>
  <c r="E26" i="8"/>
  <c r="F26"/>
  <c r="J26" s="1"/>
  <c r="L26" s="1"/>
  <c r="F2" i="11"/>
  <c r="J2" s="1"/>
  <c r="L2" s="1"/>
  <c r="B2"/>
  <c r="A2" s="1"/>
  <c r="I2" s="1"/>
  <c r="F17"/>
  <c r="J17" s="1"/>
  <c r="L17" s="1"/>
  <c r="E17"/>
  <c r="F20" i="12"/>
  <c r="J20" s="1"/>
  <c r="L20" s="1"/>
  <c r="G17"/>
  <c r="K17" s="1"/>
  <c r="L17" s="1"/>
  <c r="G30"/>
  <c r="K30" s="1"/>
  <c r="L30" s="1"/>
  <c r="G6" i="9"/>
  <c r="K6" s="1"/>
  <c r="L6" s="1"/>
  <c r="G23"/>
  <c r="K23" s="1"/>
  <c r="L23" s="1"/>
  <c r="F19" i="7"/>
  <c r="J19" s="1"/>
  <c r="F13"/>
  <c r="J13" s="1"/>
  <c r="L13" s="1"/>
  <c r="G12" i="12"/>
  <c r="K12" s="1"/>
  <c r="G30" i="9"/>
  <c r="K30" s="1"/>
  <c r="L30" s="1"/>
  <c r="G24" i="12"/>
  <c r="K24" s="1"/>
  <c r="L24" s="1"/>
  <c r="B1" i="7"/>
  <c r="A1" s="1"/>
  <c r="I1" s="1"/>
  <c r="G3"/>
  <c r="K3" s="1"/>
  <c r="F28" i="11"/>
  <c r="J28" s="1"/>
  <c r="L28" s="1"/>
  <c r="F23" i="12"/>
  <c r="J23" s="1"/>
  <c r="L23" s="1"/>
  <c r="G29" i="6"/>
  <c r="K29" s="1"/>
  <c r="L29" s="1"/>
  <c r="G29" i="7"/>
  <c r="K29" s="1"/>
  <c r="L29" s="1"/>
  <c r="G24" i="11"/>
  <c r="K24" s="1"/>
  <c r="L24" s="1"/>
  <c r="G20" i="9"/>
  <c r="K20" s="1"/>
  <c r="F25"/>
  <c r="J25" s="1"/>
  <c r="L25" s="1"/>
  <c r="F1" i="12"/>
  <c r="J1" s="1"/>
  <c r="L1" s="1"/>
  <c r="F11"/>
  <c r="J11" s="1"/>
  <c r="L11" s="1"/>
  <c r="F13"/>
  <c r="J13" s="1"/>
  <c r="L13" s="1"/>
  <c r="F23" i="13"/>
  <c r="J23" s="1"/>
  <c r="E15" i="14"/>
  <c r="E7" i="10"/>
  <c r="F7"/>
  <c r="J7" s="1"/>
  <c r="L7" s="1"/>
  <c r="F8" i="5"/>
  <c r="J8" s="1"/>
  <c r="L8" s="1"/>
  <c r="E8"/>
  <c r="E5" i="10"/>
  <c r="B5"/>
  <c r="A5" s="1"/>
  <c r="I5" s="1"/>
  <c r="F4" i="7"/>
  <c r="J4" s="1"/>
  <c r="F9" i="12"/>
  <c r="J9" s="1"/>
  <c r="L9" s="1"/>
  <c r="E2" i="7"/>
  <c r="F29" i="12"/>
  <c r="J29" s="1"/>
  <c r="L29" s="1"/>
  <c r="G8" i="8"/>
  <c r="K8" s="1"/>
  <c r="L8" s="1"/>
  <c r="F27" i="7"/>
  <c r="J27" s="1"/>
  <c r="G5" i="12"/>
  <c r="K5" s="1"/>
  <c r="L5" s="1"/>
  <c r="F5" i="11"/>
  <c r="J5" s="1"/>
  <c r="L5" s="1"/>
  <c r="G11" i="7"/>
  <c r="K11" s="1"/>
  <c r="L11" s="1"/>
  <c r="E21" i="11"/>
  <c r="E12" i="8"/>
  <c r="F3" i="13"/>
  <c r="J3" s="1"/>
  <c r="G23"/>
  <c r="K23" s="1"/>
  <c r="G6"/>
  <c r="K6" s="1"/>
  <c r="L6" s="1"/>
  <c r="G18"/>
  <c r="K18" s="1"/>
  <c r="L18" s="1"/>
  <c r="G8" i="12"/>
  <c r="K8" s="1"/>
  <c r="L8" s="1"/>
  <c r="G14"/>
  <c r="K14" s="1"/>
  <c r="L14" s="1"/>
  <c r="B2" i="8"/>
  <c r="A2" s="1"/>
  <c r="F15" i="6"/>
  <c r="J15" s="1"/>
  <c r="E2" i="14"/>
  <c r="L19" i="5" l="1"/>
  <c r="L13"/>
  <c r="L12" i="12"/>
  <c r="L28" i="9"/>
  <c r="L17"/>
  <c r="L17" i="7"/>
  <c r="L9"/>
  <c r="L27"/>
  <c r="L16" i="5"/>
  <c r="L28" i="6"/>
  <c r="L1"/>
  <c r="L10"/>
  <c r="L11" i="10"/>
  <c r="I1" i="6"/>
  <c r="L3" i="13"/>
  <c r="L20"/>
  <c r="L30" i="11"/>
  <c r="L18"/>
  <c r="L28" i="7"/>
  <c r="L20" i="9"/>
  <c r="L26" i="5"/>
  <c r="L25" i="7"/>
  <c r="L8"/>
  <c r="L4"/>
  <c r="L5"/>
  <c r="L2"/>
  <c r="L13" i="9"/>
  <c r="L19" i="7"/>
  <c r="L1" i="5"/>
  <c r="L11"/>
  <c r="B9" i="6"/>
  <c r="A9" s="1"/>
  <c r="I9" s="1"/>
  <c r="L22" i="7"/>
  <c r="L4" i="11"/>
  <c r="L16" i="7"/>
  <c r="B7" i="8"/>
  <c r="A7" s="1"/>
  <c r="I7" s="1"/>
  <c r="B9" i="11"/>
  <c r="A9" s="1"/>
  <c r="I9" s="1"/>
  <c r="B4" i="2"/>
  <c r="B7" i="12"/>
  <c r="A7" s="1"/>
  <c r="I7" s="1"/>
  <c r="B8" i="13"/>
  <c r="A8" s="1"/>
  <c r="I8" s="1"/>
  <c r="B7"/>
  <c r="A7" s="1"/>
  <c r="I7" s="1"/>
  <c r="B8" i="5"/>
  <c r="A8" s="1"/>
  <c r="I8" s="1"/>
  <c r="B9" i="10"/>
  <c r="A9" s="1"/>
  <c r="I9" s="1"/>
  <c r="B9" i="13"/>
  <c r="A9" s="1"/>
  <c r="I9" s="1"/>
  <c r="B7" i="11"/>
  <c r="A7" s="1"/>
  <c r="I7" s="1"/>
  <c r="B9" i="14"/>
  <c r="A9" s="1"/>
  <c r="I9" s="1"/>
  <c r="B8" i="10"/>
  <c r="A8" s="1"/>
  <c r="I8" s="1"/>
  <c r="B7" i="9"/>
  <c r="A7" s="1"/>
  <c r="I7" s="1"/>
  <c r="B9" i="7"/>
  <c r="A9" s="1"/>
  <c r="I9" s="1"/>
  <c r="B7"/>
  <c r="A7" s="1"/>
  <c r="I7" s="1"/>
  <c r="B8" i="14"/>
  <c r="A8" s="1"/>
  <c r="I8" s="1"/>
  <c r="B8" i="12"/>
  <c r="A8" s="1"/>
  <c r="I8" s="1"/>
  <c r="B7" i="14"/>
  <c r="A7" s="1"/>
  <c r="I7" s="1"/>
  <c r="B8" i="6"/>
  <c r="A8" s="1"/>
  <c r="I8" s="1"/>
  <c r="B9" i="5"/>
  <c r="A9" s="1"/>
  <c r="I9" s="1"/>
  <c r="L23" i="8"/>
  <c r="L3"/>
  <c r="L15" i="6"/>
  <c r="L27"/>
  <c r="L27" i="10"/>
  <c r="L15" i="7"/>
  <c r="L27" i="11"/>
  <c r="L10"/>
  <c r="L15"/>
  <c r="L14" i="8"/>
  <c r="L29" i="13"/>
  <c r="L6" i="11"/>
  <c r="L12" i="10"/>
  <c r="L4" i="5"/>
  <c r="L30" i="7"/>
  <c r="L23" i="13"/>
  <c r="L3" i="7"/>
  <c r="B5" i="2" l="1"/>
  <c r="B11" i="8"/>
  <c r="A11" s="1"/>
  <c r="I11" s="1"/>
  <c r="B12" i="9"/>
  <c r="A12" s="1"/>
  <c r="I12" s="1"/>
  <c r="B12" i="12"/>
  <c r="A12" s="1"/>
  <c r="I12" s="1"/>
  <c r="B10" i="13"/>
  <c r="A10" s="1"/>
  <c r="I10" s="1"/>
  <c r="B11" i="7"/>
  <c r="A11" s="1"/>
  <c r="I11" s="1"/>
  <c r="B10" i="10"/>
  <c r="A10" s="1"/>
  <c r="I10" s="1"/>
  <c r="B10" i="12"/>
  <c r="A10" s="1"/>
  <c r="I10" s="1"/>
  <c r="B12" i="14"/>
  <c r="A12" s="1"/>
  <c r="I12" s="1"/>
  <c r="A6" i="2"/>
  <c r="A7" s="1"/>
  <c r="B11" i="6"/>
  <c r="A11" s="1"/>
  <c r="I11" s="1"/>
  <c r="B10" i="14"/>
  <c r="A10" s="1"/>
  <c r="I10" s="1"/>
  <c r="B10" i="6"/>
  <c r="A10" s="1"/>
  <c r="I10" s="1"/>
  <c r="B11" i="10"/>
  <c r="A11" s="1"/>
  <c r="I11" s="1"/>
  <c r="B11" i="11"/>
  <c r="A11" s="1"/>
  <c r="I11" s="1"/>
  <c r="B11" i="12"/>
  <c r="A11" s="1"/>
  <c r="I11" s="1"/>
  <c r="B10" i="5"/>
  <c r="A10" s="1"/>
  <c r="I10" s="1"/>
  <c r="B12" i="6"/>
  <c r="A12" s="1"/>
  <c r="I12" s="1"/>
  <c r="B12" i="13"/>
  <c r="A12" s="1"/>
  <c r="I12" s="1"/>
  <c r="B10" i="9"/>
  <c r="A10" s="1"/>
  <c r="I10" s="1"/>
  <c r="B10" i="8"/>
  <c r="A10" s="1"/>
  <c r="I10" s="1"/>
  <c r="B12" i="5"/>
  <c r="A12" s="1"/>
  <c r="I12" s="1"/>
  <c r="B11" i="14"/>
  <c r="A11" s="1"/>
  <c r="I11" s="1"/>
  <c r="B10" i="7"/>
  <c r="A10" s="1"/>
  <c r="I10" s="1"/>
  <c r="B10" i="11"/>
  <c r="A10" s="1"/>
  <c r="I10" s="1"/>
  <c r="B11" i="9"/>
  <c r="A11" s="1"/>
  <c r="I11" s="1"/>
  <c r="B12" i="7"/>
  <c r="A12" s="1"/>
  <c r="I12" s="1"/>
  <c r="B11" i="13"/>
  <c r="A11" s="1"/>
  <c r="I11" s="1"/>
  <c r="B12" i="11"/>
  <c r="A12" s="1"/>
  <c r="I12" s="1"/>
  <c r="B12" i="8"/>
  <c r="A12" s="1"/>
  <c r="B12" i="10"/>
  <c r="A12" s="1"/>
  <c r="I12" s="1"/>
  <c r="B11" i="5"/>
  <c r="A11" s="1"/>
  <c r="I11" s="1"/>
  <c r="B6" i="2" l="1"/>
  <c r="B15" i="9"/>
  <c r="A15" s="1"/>
  <c r="I15" s="1"/>
  <c r="B14"/>
  <c r="A14" s="1"/>
  <c r="I14" s="1"/>
  <c r="B14" i="6"/>
  <c r="A14" s="1"/>
  <c r="I14" s="1"/>
  <c r="B15" i="11"/>
  <c r="A15" s="1"/>
  <c r="I15" s="1"/>
  <c r="B15" i="13"/>
  <c r="A15" s="1"/>
  <c r="I15" s="1"/>
  <c r="B14" i="7"/>
  <c r="A14" s="1"/>
  <c r="I14" s="1"/>
  <c r="B13" i="8"/>
  <c r="A13" s="1"/>
  <c r="I13" s="1"/>
  <c r="B14" i="12"/>
  <c r="A14" s="1"/>
  <c r="I14" s="1"/>
  <c r="B13"/>
  <c r="A13" s="1"/>
  <c r="I13" s="1"/>
  <c r="B14" i="14"/>
  <c r="A14" s="1"/>
  <c r="I14" s="1"/>
  <c r="B13" i="7"/>
  <c r="A13" s="1"/>
  <c r="I13" s="1"/>
  <c r="B13" i="13"/>
  <c r="A13" s="1"/>
  <c r="I13" s="1"/>
  <c r="B13" i="14"/>
  <c r="A13" s="1"/>
  <c r="I13" s="1"/>
  <c r="B13" i="9"/>
  <c r="A13" s="1"/>
  <c r="I13" s="1"/>
  <c r="B15" i="12"/>
  <c r="A15" s="1"/>
  <c r="I15" s="1"/>
  <c r="B15" i="10"/>
  <c r="A15" s="1"/>
  <c r="I15" s="1"/>
  <c r="B14" i="8"/>
  <c r="A14" s="1"/>
  <c r="I14" s="1"/>
  <c r="B14" i="13"/>
  <c r="A14" s="1"/>
  <c r="I14" s="1"/>
  <c r="B15" i="14"/>
  <c r="A15" s="1"/>
  <c r="I15" s="1"/>
  <c r="B14" i="10"/>
  <c r="A14" s="1"/>
  <c r="I14" s="1"/>
  <c r="B13" i="6"/>
  <c r="A13" s="1"/>
  <c r="I13" s="1"/>
  <c r="B13" i="10"/>
  <c r="A13" s="1"/>
  <c r="I13" s="1"/>
  <c r="B14" i="11"/>
  <c r="A14" s="1"/>
  <c r="I14" s="1"/>
  <c r="B13" i="5"/>
  <c r="A13" s="1"/>
  <c r="I13" s="1"/>
  <c r="B15" i="7"/>
  <c r="A15" s="1"/>
  <c r="I15" s="1"/>
  <c r="B15" i="8"/>
  <c r="A15" s="1"/>
  <c r="I15" s="1"/>
  <c r="B14" i="5"/>
  <c r="A14" s="1"/>
  <c r="I14" s="1"/>
  <c r="B15" i="6"/>
  <c r="A15" s="1"/>
  <c r="I15" s="1"/>
  <c r="B15" i="5"/>
  <c r="A15" s="1"/>
  <c r="I15" s="1"/>
  <c r="B13" i="11"/>
  <c r="A13" s="1"/>
  <c r="I13" s="1"/>
  <c r="A8" i="2" l="1"/>
  <c r="B18" i="10"/>
  <c r="A18" s="1"/>
  <c r="I18" s="1"/>
  <c r="B16" i="13"/>
  <c r="A16" s="1"/>
  <c r="I16" s="1"/>
  <c r="B17" i="9"/>
  <c r="A17" s="1"/>
  <c r="I17" s="1"/>
  <c r="B17" i="5"/>
  <c r="A17" s="1"/>
  <c r="I17" s="1"/>
  <c r="B17" i="12"/>
  <c r="A17" s="1"/>
  <c r="I17" s="1"/>
  <c r="B16" i="5"/>
  <c r="A16" s="1"/>
  <c r="I16" s="1"/>
  <c r="B18" i="13"/>
  <c r="A18" s="1"/>
  <c r="I18" s="1"/>
  <c r="B18" i="5"/>
  <c r="A18" s="1"/>
  <c r="I18" s="1"/>
  <c r="B18" i="11"/>
  <c r="A18" s="1"/>
  <c r="I18" s="1"/>
  <c r="B17" i="7"/>
  <c r="A17" s="1"/>
  <c r="I17" s="1"/>
  <c r="B16" i="8"/>
  <c r="A16" s="1"/>
  <c r="I16" s="1"/>
  <c r="B17" i="6"/>
  <c r="A17" s="1"/>
  <c r="I17" s="1"/>
  <c r="B18" i="9"/>
  <c r="A18" s="1"/>
  <c r="I18" s="1"/>
  <c r="B16"/>
  <c r="A16" s="1"/>
  <c r="I16" s="1"/>
  <c r="B18" i="7"/>
  <c r="A18" s="1"/>
  <c r="I18" s="1"/>
  <c r="B16" i="12"/>
  <c r="A16" s="1"/>
  <c r="I16" s="1"/>
  <c r="B17" i="14"/>
  <c r="A17" s="1"/>
  <c r="I17" s="1"/>
  <c r="B17" i="10"/>
  <c r="A17" s="1"/>
  <c r="I17" s="1"/>
  <c r="B18" i="14"/>
  <c r="A18" s="1"/>
  <c r="I18" s="1"/>
  <c r="B16" i="11"/>
  <c r="A16" s="1"/>
  <c r="I16" s="1"/>
  <c r="B18" i="6"/>
  <c r="A18" s="1"/>
  <c r="I18" s="1"/>
  <c r="B16" i="14"/>
  <c r="A16" s="1"/>
  <c r="I16" s="1"/>
  <c r="B17" i="11"/>
  <c r="A17" s="1"/>
  <c r="I17" s="1"/>
  <c r="B16" i="6"/>
  <c r="A16" s="1"/>
  <c r="I16" s="1"/>
  <c r="B16" i="7"/>
  <c r="A16" s="1"/>
  <c r="I16" s="1"/>
  <c r="B7" i="2"/>
  <c r="B16" i="10"/>
  <c r="A16" s="1"/>
  <c r="I16" s="1"/>
  <c r="B17" i="8"/>
  <c r="A17" s="1"/>
  <c r="I17" s="1"/>
  <c r="B18"/>
  <c r="A18" s="1"/>
  <c r="I18" s="1"/>
  <c r="B17" i="13"/>
  <c r="A17" s="1"/>
  <c r="I17" s="1"/>
  <c r="B18" i="12"/>
  <c r="A18" s="1"/>
  <c r="I18" s="1"/>
  <c r="B21" i="10" l="1"/>
  <c r="A21" s="1"/>
  <c r="I21" s="1"/>
  <c r="B8" i="2"/>
  <c r="B21" i="8"/>
  <c r="A21" s="1"/>
  <c r="I21" s="1"/>
  <c r="B21" i="12"/>
  <c r="A21" s="1"/>
  <c r="I21" s="1"/>
  <c r="B21" i="11"/>
  <c r="A21" s="1"/>
  <c r="I21" s="1"/>
  <c r="B21" i="13"/>
  <c r="A21" s="1"/>
  <c r="I21" s="1"/>
  <c r="B20" i="5"/>
  <c r="A20" s="1"/>
  <c r="I20" s="1"/>
  <c r="B20" i="7"/>
  <c r="A20" s="1"/>
  <c r="I20" s="1"/>
  <c r="B19" i="12"/>
  <c r="A19" s="1"/>
  <c r="I19" s="1"/>
  <c r="B19" i="9"/>
  <c r="A19" s="1"/>
  <c r="I19" s="1"/>
  <c r="B20" i="14"/>
  <c r="A20" s="1"/>
  <c r="I20" s="1"/>
  <c r="B21"/>
  <c r="A21" s="1"/>
  <c r="I21" s="1"/>
  <c r="B21" i="9"/>
  <c r="A21" s="1"/>
  <c r="I21" s="1"/>
  <c r="B19" i="5"/>
  <c r="A19" s="1"/>
  <c r="I19" s="1"/>
  <c r="B20" i="13"/>
  <c r="A20" s="1"/>
  <c r="I20" s="1"/>
  <c r="B20" i="12"/>
  <c r="A20" s="1"/>
  <c r="I20" s="1"/>
  <c r="B19" i="6"/>
  <c r="A19" s="1"/>
  <c r="I19" s="1"/>
  <c r="B20" i="8"/>
  <c r="A20" s="1"/>
  <c r="I20" s="1"/>
  <c r="B19" i="7"/>
  <c r="A19" s="1"/>
  <c r="I19" s="1"/>
  <c r="B20" i="10"/>
  <c r="A20" s="1"/>
  <c r="I20" s="1"/>
  <c r="B21" i="5"/>
  <c r="A21" s="1"/>
  <c r="I21" s="1"/>
  <c r="B20" i="6"/>
  <c r="A20" s="1"/>
  <c r="I20" s="1"/>
  <c r="B19" i="8"/>
  <c r="A19" s="1"/>
  <c r="I19" s="1"/>
  <c r="B19" i="14"/>
  <c r="A19" s="1"/>
  <c r="I19" s="1"/>
  <c r="A9" i="2"/>
  <c r="A10" s="1"/>
  <c r="B19" i="13"/>
  <c r="A19" s="1"/>
  <c r="I19" s="1"/>
  <c r="B20" i="9"/>
  <c r="A20" s="1"/>
  <c r="I20" s="1"/>
  <c r="B20" i="11"/>
  <c r="A20" s="1"/>
  <c r="B19"/>
  <c r="A19" s="1"/>
  <c r="I19" s="1"/>
  <c r="B21" i="6"/>
  <c r="A21" s="1"/>
  <c r="I21" s="1"/>
  <c r="B21" i="7"/>
  <c r="A21" s="1"/>
  <c r="I21" s="1"/>
  <c r="B19" i="10"/>
  <c r="A19" s="1"/>
  <c r="I19" s="1"/>
  <c r="B22" i="13" l="1"/>
  <c r="A22" s="1"/>
  <c r="I22" s="1"/>
  <c r="B23" i="10"/>
  <c r="A23" s="1"/>
  <c r="I23" s="1"/>
  <c r="B24" i="5"/>
  <c r="A24" s="1"/>
  <c r="I24" s="1"/>
  <c r="B9" i="2"/>
  <c r="B24" i="8"/>
  <c r="A24" s="1"/>
  <c r="B23" i="12"/>
  <c r="A23" s="1"/>
  <c r="I23" s="1"/>
  <c r="B24" i="11"/>
  <c r="A24" s="1"/>
  <c r="I24" s="1"/>
  <c r="B22" i="9"/>
  <c r="A22" s="1"/>
  <c r="I22" s="1"/>
  <c r="B24" i="14"/>
  <c r="A24" s="1"/>
  <c r="B24" i="13"/>
  <c r="A24" s="1"/>
  <c r="B22" i="8"/>
  <c r="A22" s="1"/>
  <c r="I22" s="1"/>
  <c r="B23" i="5"/>
  <c r="A23" s="1"/>
  <c r="B23" i="8"/>
  <c r="A23" s="1"/>
  <c r="I23" s="1"/>
  <c r="B23" i="11"/>
  <c r="A23" s="1"/>
  <c r="I23" s="1"/>
  <c r="B24" i="7"/>
  <c r="A24" s="1"/>
  <c r="I24" s="1"/>
  <c r="B24" i="9"/>
  <c r="A24" s="1"/>
  <c r="I24" s="1"/>
  <c r="B23" i="7"/>
  <c r="A23" s="1"/>
  <c r="B22" i="5"/>
  <c r="A22" s="1"/>
  <c r="I22" s="1"/>
  <c r="B23" i="9"/>
  <c r="A23" s="1"/>
  <c r="I23" s="1"/>
  <c r="B22" i="11"/>
  <c r="A22" s="1"/>
  <c r="I22" s="1"/>
  <c r="B22" i="7"/>
  <c r="A22" s="1"/>
  <c r="I22" s="1"/>
  <c r="B22" i="6"/>
  <c r="A22" s="1"/>
  <c r="I22" s="1"/>
  <c r="B24"/>
  <c r="A24" s="1"/>
  <c r="I24" s="1"/>
  <c r="B23"/>
  <c r="A23" s="1"/>
  <c r="I23" s="1"/>
  <c r="B22" i="12"/>
  <c r="A22" s="1"/>
  <c r="B24" i="10"/>
  <c r="A24" s="1"/>
  <c r="I24" s="1"/>
  <c r="B24" i="12"/>
  <c r="A24" s="1"/>
  <c r="I24" s="1"/>
  <c r="B22" i="10"/>
  <c r="A22" s="1"/>
  <c r="I22" s="1"/>
  <c r="B23" i="14"/>
  <c r="A23" s="1"/>
  <c r="I23" s="1"/>
  <c r="B22"/>
  <c r="A22" s="1"/>
  <c r="I22" s="1"/>
  <c r="B23" i="13"/>
  <c r="A23" s="1"/>
  <c r="I23" s="1"/>
  <c r="I24" l="1"/>
  <c r="I22" i="12"/>
  <c r="I24" i="14"/>
  <c r="I23" i="7"/>
  <c r="I23" i="5"/>
  <c r="B26" i="12"/>
  <c r="A26" s="1"/>
  <c r="I26" s="1"/>
  <c r="B26" i="5"/>
  <c r="A26" s="1"/>
  <c r="I26" s="1"/>
  <c r="B25" i="7"/>
  <c r="A25" s="1"/>
  <c r="I25" s="1"/>
  <c r="B27" i="9"/>
  <c r="A27" s="1"/>
  <c r="I27" s="1"/>
  <c r="B25" i="11"/>
  <c r="A25" s="1"/>
  <c r="I25" s="1"/>
  <c r="B26" i="8"/>
  <c r="A26" s="1"/>
  <c r="I26" s="1"/>
  <c r="B25" i="14"/>
  <c r="A25" s="1"/>
  <c r="I25" s="1"/>
  <c r="B26"/>
  <c r="A26" s="1"/>
  <c r="I26" s="1"/>
  <c r="B25" i="6"/>
  <c r="A25" s="1"/>
  <c r="I25" s="1"/>
  <c r="A11" i="2"/>
  <c r="B26" i="7"/>
  <c r="A26" s="1"/>
  <c r="I26" s="1"/>
  <c r="B26" i="10"/>
  <c r="A26" s="1"/>
  <c r="I26" s="1"/>
  <c r="B27" i="14"/>
  <c r="A27" s="1"/>
  <c r="I27" s="1"/>
  <c r="B27" i="12"/>
  <c r="A27" s="1"/>
  <c r="I27" s="1"/>
  <c r="B25" i="9"/>
  <c r="A25" s="1"/>
  <c r="I25" s="1"/>
  <c r="B27" i="13"/>
  <c r="A27" s="1"/>
  <c r="I27" s="1"/>
  <c r="B27" i="10"/>
  <c r="A27" s="1"/>
  <c r="I27" s="1"/>
  <c r="B27" i="6"/>
  <c r="A27" s="1"/>
  <c r="I27" s="1"/>
  <c r="B27" i="11"/>
  <c r="A27" s="1"/>
  <c r="I27" s="1"/>
  <c r="B10" i="2"/>
  <c r="B25" i="8"/>
  <c r="A25" s="1"/>
  <c r="I25" s="1"/>
  <c r="B26" i="11"/>
  <c r="A26" s="1"/>
  <c r="I26" s="1"/>
  <c r="B25" i="10"/>
  <c r="A25" s="1"/>
  <c r="I25" s="1"/>
  <c r="B25" i="5"/>
  <c r="A25" s="1"/>
  <c r="I25" s="1"/>
  <c r="B27"/>
  <c r="A27" s="1"/>
  <c r="I27" s="1"/>
  <c r="B26" i="9"/>
  <c r="A26" s="1"/>
  <c r="I26" s="1"/>
  <c r="B26" i="13"/>
  <c r="A26" s="1"/>
  <c r="I26" s="1"/>
  <c r="B25"/>
  <c r="A25" s="1"/>
  <c r="I25" s="1"/>
  <c r="B27" i="7"/>
  <c r="A27" s="1"/>
  <c r="I27" s="1"/>
  <c r="B27" i="8"/>
  <c r="A27" s="1"/>
  <c r="I27" s="1"/>
  <c r="B26" i="6"/>
  <c r="A26" s="1"/>
  <c r="I26" s="1"/>
  <c r="B25" i="12"/>
  <c r="A25" s="1"/>
  <c r="I25" s="1"/>
  <c r="B28" i="8" l="1"/>
  <c r="A28" s="1"/>
  <c r="I28" s="1"/>
  <c r="B30" i="14"/>
  <c r="A30" s="1"/>
  <c r="I30" s="1"/>
  <c r="B29" i="10"/>
  <c r="A29" s="1"/>
  <c r="I29" s="1"/>
  <c r="B29" i="5"/>
  <c r="A29" s="1"/>
  <c r="I29" s="1"/>
  <c r="B28" i="9"/>
  <c r="A28" s="1"/>
  <c r="I28" s="1"/>
  <c r="B29"/>
  <c r="A29" s="1"/>
  <c r="I29" s="1"/>
  <c r="B28" i="6"/>
  <c r="A28" s="1"/>
  <c r="I28" s="1"/>
  <c r="B29" i="8"/>
  <c r="A29" s="1"/>
  <c r="I29" s="1"/>
  <c r="B28" i="5"/>
  <c r="A28" s="1"/>
  <c r="I28" s="1"/>
  <c r="B30" i="9"/>
  <c r="A30" s="1"/>
  <c r="I30" s="1"/>
  <c r="B28" i="12"/>
  <c r="A28" s="1"/>
  <c r="I28" s="1"/>
  <c r="B30" i="10"/>
  <c r="A30" s="1"/>
  <c r="I30" s="1"/>
  <c r="B29" i="6"/>
  <c r="A29" s="1"/>
  <c r="I29" s="1"/>
  <c r="B11" i="2"/>
  <c r="B30" i="8"/>
  <c r="A30" s="1"/>
  <c r="I30" s="1"/>
  <c r="B28" i="14"/>
  <c r="A28" s="1"/>
  <c r="I28" s="1"/>
  <c r="B28" i="7"/>
  <c r="A28" s="1"/>
  <c r="I28" s="1"/>
  <c r="B28" i="10"/>
  <c r="A28" s="1"/>
  <c r="I28" s="1"/>
  <c r="B28" i="13"/>
  <c r="A28" s="1"/>
  <c r="I28" s="1"/>
  <c r="B30" i="5"/>
  <c r="A30" s="1"/>
  <c r="I30" s="1"/>
  <c r="B30" i="13"/>
  <c r="A30" s="1"/>
  <c r="I30" s="1"/>
  <c r="B29"/>
  <c r="A29" s="1"/>
  <c r="I29" s="1"/>
  <c r="B28" i="11"/>
  <c r="A28" s="1"/>
  <c r="I28" s="1"/>
  <c r="B29"/>
  <c r="A29" s="1"/>
  <c r="I29" s="1"/>
  <c r="B29" i="12"/>
  <c r="A29" s="1"/>
  <c r="I29" s="1"/>
  <c r="B29" i="7"/>
  <c r="A29" s="1"/>
  <c r="I29" s="1"/>
  <c r="B30" i="12"/>
  <c r="A30" s="1"/>
  <c r="I30" s="1"/>
  <c r="B29" i="14"/>
  <c r="A29" s="1"/>
  <c r="I29" s="1"/>
  <c r="B30" i="6"/>
  <c r="A30" s="1"/>
  <c r="I30" s="1"/>
  <c r="B30" i="11"/>
  <c r="A30" s="1"/>
  <c r="I30" s="1"/>
  <c r="B30" i="7"/>
  <c r="A30" s="1"/>
  <c r="I30" s="1"/>
</calcChain>
</file>

<file path=xl/sharedStrings.xml><?xml version="1.0" encoding="utf-8"?>
<sst xmlns="http://schemas.openxmlformats.org/spreadsheetml/2006/main" count="1534" uniqueCount="171">
  <si>
    <t>F - A</t>
  </si>
  <si>
    <t>A - C</t>
  </si>
  <si>
    <t>E - A</t>
  </si>
  <si>
    <t>A - D</t>
  </si>
  <si>
    <t>B - A</t>
  </si>
  <si>
    <t>A - F</t>
  </si>
  <si>
    <t>D - A</t>
  </si>
  <si>
    <t>C - A</t>
  </si>
  <si>
    <t>A - E</t>
  </si>
  <si>
    <t>A - B</t>
  </si>
  <si>
    <t>B - C</t>
  </si>
  <si>
    <t>E - B</t>
  </si>
  <si>
    <t>B - D</t>
  </si>
  <si>
    <t>F - B</t>
  </si>
  <si>
    <t>D - C</t>
  </si>
  <si>
    <t>C - B</t>
  </si>
  <si>
    <t>B - F</t>
  </si>
  <si>
    <t>B - E</t>
  </si>
  <si>
    <t>D - B</t>
  </si>
  <si>
    <t>C - D</t>
  </si>
  <si>
    <t>D - E</t>
  </si>
  <si>
    <t>D - F</t>
  </si>
  <si>
    <t>C - F</t>
  </si>
  <si>
    <t>C - E</t>
  </si>
  <si>
    <t>F - E</t>
  </si>
  <si>
    <t>E - D</t>
  </si>
  <si>
    <t>E - C</t>
  </si>
  <si>
    <t>F - D</t>
  </si>
  <si>
    <t>F - C</t>
  </si>
  <si>
    <t>E - F</t>
  </si>
  <si>
    <t>A</t>
  </si>
  <si>
    <t>B</t>
  </si>
  <si>
    <t>C</t>
  </si>
  <si>
    <t>D</t>
  </si>
  <si>
    <t>E</t>
  </si>
  <si>
    <t>F</t>
  </si>
  <si>
    <t>MA</t>
  </si>
  <si>
    <t>DI</t>
  </si>
  <si>
    <t>WO</t>
  </si>
  <si>
    <t>DO</t>
  </si>
  <si>
    <t>VR</t>
  </si>
  <si>
    <t>ZA</t>
  </si>
  <si>
    <t>Vergeet bij de map Indeling niet het woord "duo" in te voegen</t>
  </si>
  <si>
    <t>klasse - Poule B</t>
  </si>
  <si>
    <t>klasse - Poule C</t>
  </si>
  <si>
    <t>NN Rotterdam 1</t>
  </si>
  <si>
    <t>NN Rotterdam 2</t>
  </si>
  <si>
    <t>NN Rotterdam 3</t>
  </si>
  <si>
    <t>NN Rotterdam duo 1</t>
  </si>
  <si>
    <t>NN Rotterdam duo 3</t>
  </si>
  <si>
    <t>NN Rotterdam duo 4</t>
  </si>
  <si>
    <t>NN Rotterdam duo 5</t>
  </si>
  <si>
    <t>NN Rotterdam duo 6</t>
  </si>
  <si>
    <t>NN Rotterdam duo 2</t>
  </si>
  <si>
    <t>NN Rotterdam duo 7</t>
  </si>
  <si>
    <t>klasse - Poule E</t>
  </si>
  <si>
    <t>klasse - Poule F</t>
  </si>
  <si>
    <t>NN Rotterdam duo 8</t>
  </si>
  <si>
    <t>Salamanders 10</t>
  </si>
  <si>
    <t>VVV 9</t>
  </si>
  <si>
    <t>klasse - Poule G</t>
  </si>
  <si>
    <t xml:space="preserve"> </t>
  </si>
  <si>
    <t>zwart</t>
  </si>
  <si>
    <t>speelt</t>
  </si>
  <si>
    <t>groen</t>
  </si>
  <si>
    <t>speelt niet, maar zou wel kunnen spelen</t>
  </si>
  <si>
    <t>rood</t>
  </si>
  <si>
    <t>die avond verhinderd</t>
  </si>
  <si>
    <t>oranje</t>
  </si>
  <si>
    <t>speelt liever niet, maar zou wel kunnen spelen</t>
  </si>
  <si>
    <t>De Sprint 4</t>
  </si>
  <si>
    <t>ATTC Evo-Repro 7</t>
  </si>
  <si>
    <t>Boomgaardshoek 2</t>
  </si>
  <si>
    <t>DVC 1</t>
  </si>
  <si>
    <t>TOGB 2</t>
  </si>
  <si>
    <t>Dordrecht 4</t>
  </si>
  <si>
    <t>SETT 3</t>
  </si>
  <si>
    <t>HTTV-070 1</t>
  </si>
  <si>
    <t>Docos-wolkyshop.nl 4</t>
  </si>
  <si>
    <t>Scyedam 8</t>
  </si>
  <si>
    <t>SIOK 3</t>
  </si>
  <si>
    <t>R</t>
  </si>
  <si>
    <t>TZM 2</t>
  </si>
  <si>
    <t>2e</t>
  </si>
  <si>
    <t>HTV 1</t>
  </si>
  <si>
    <t>Alexandria '66 5</t>
  </si>
  <si>
    <t>Taveba 2</t>
  </si>
  <si>
    <t>Gorkum 2</t>
  </si>
  <si>
    <t>3e   klass</t>
  </si>
  <si>
    <t>e - Poule H</t>
  </si>
  <si>
    <t>Dordrecht 7</t>
  </si>
  <si>
    <t>Alexandria '66 8</t>
  </si>
  <si>
    <t>De Repelaer 2</t>
  </si>
  <si>
    <t>Shot '65 4</t>
  </si>
  <si>
    <t>4e</t>
  </si>
  <si>
    <t>klasse - Poule H</t>
  </si>
  <si>
    <t>Diveko 1</t>
  </si>
  <si>
    <t>Xerxes 1</t>
  </si>
  <si>
    <t>Korendijk 3</t>
  </si>
  <si>
    <t>Smashing Maasl. 2</t>
  </si>
  <si>
    <t>Alexandria '66 11</t>
  </si>
  <si>
    <t>klasse - Poule I</t>
  </si>
  <si>
    <t>TOP 1</t>
  </si>
  <si>
    <t>Scyedam 3</t>
  </si>
  <si>
    <t>Overschie 4</t>
  </si>
  <si>
    <t>Flamingo's 4</t>
  </si>
  <si>
    <t>Smash (M) 1</t>
  </si>
  <si>
    <t>Salamanders 8</t>
  </si>
  <si>
    <t>SVN 4</t>
  </si>
  <si>
    <t>Salamanders 7</t>
  </si>
  <si>
    <t>Taverzo 8</t>
  </si>
  <si>
    <t>6e</t>
  </si>
  <si>
    <t>Atlantic 1</t>
  </si>
  <si>
    <t>Alexandria '66 16</t>
  </si>
  <si>
    <t>Twenty-one Up 6</t>
  </si>
  <si>
    <t>ISV GOUDA 2</t>
  </si>
  <si>
    <t>klasse - Poule D</t>
  </si>
  <si>
    <t>VVV 13</t>
  </si>
  <si>
    <t>Pijnacker 4</t>
  </si>
  <si>
    <t>Pingwins 9</t>
  </si>
  <si>
    <t>NKF 1</t>
  </si>
  <si>
    <t>3e</t>
  </si>
  <si>
    <t>TOGB 1</t>
  </si>
  <si>
    <t>DHC 6</t>
  </si>
  <si>
    <t>PITT 75 3</t>
  </si>
  <si>
    <t>TOG 4</t>
  </si>
  <si>
    <t>Combat 3</t>
  </si>
  <si>
    <t>ATTC Evo-Repro 4</t>
  </si>
  <si>
    <t>Sassem 3</t>
  </si>
  <si>
    <t>Docos 11</t>
  </si>
  <si>
    <t>VVV 7</t>
  </si>
  <si>
    <t>5e</t>
  </si>
  <si>
    <t>Reflex VS 2</t>
  </si>
  <si>
    <t>NN Rotterdam 4</t>
  </si>
  <si>
    <t>Sassem 4</t>
  </si>
  <si>
    <t>Taverzo 15</t>
  </si>
  <si>
    <t>Gerard</t>
  </si>
  <si>
    <t>George</t>
  </si>
  <si>
    <t>Hans</t>
  </si>
  <si>
    <t>Verplaatsen naar 9-nov</t>
  </si>
  <si>
    <t>oppas, dus iets later</t>
  </si>
  <si>
    <t>Theo</t>
  </si>
  <si>
    <t>Mol</t>
  </si>
  <si>
    <t>Eem</t>
  </si>
  <si>
    <t>Hein</t>
  </si>
  <si>
    <t>Buit</t>
  </si>
  <si>
    <t>Droge</t>
  </si>
  <si>
    <t>Piet</t>
  </si>
  <si>
    <t>Wit</t>
  </si>
  <si>
    <t>Jan</t>
  </si>
  <si>
    <t>Ronald</t>
  </si>
  <si>
    <t>Ton</t>
  </si>
  <si>
    <t>Henk</t>
  </si>
  <si>
    <t>Clement</t>
  </si>
  <si>
    <t>Ed</t>
  </si>
  <si>
    <t>Aat</t>
  </si>
  <si>
    <t>Bakker</t>
  </si>
  <si>
    <t>Marjo</t>
  </si>
  <si>
    <t>Aad</t>
  </si>
  <si>
    <t>Sjoerd</t>
  </si>
  <si>
    <t>Evelien</t>
  </si>
  <si>
    <t>bardienst:</t>
  </si>
  <si>
    <t>Hans de Wit</t>
  </si>
  <si>
    <t>Peter D</t>
  </si>
  <si>
    <t>Joep</t>
  </si>
  <si>
    <t>Ilonne</t>
  </si>
  <si>
    <t>?</t>
  </si>
  <si>
    <r>
      <t>Dr</t>
    </r>
    <r>
      <rPr>
        <sz val="11"/>
        <color theme="1"/>
        <rFont val="Calibri"/>
        <family val="2"/>
      </rPr>
      <t>ö</t>
    </r>
    <r>
      <rPr>
        <sz val="11"/>
        <color theme="1"/>
        <rFont val="Calibri"/>
        <family val="2"/>
        <scheme val="minor"/>
      </rPr>
      <t>ge</t>
    </r>
  </si>
  <si>
    <t>niet ingeroosterd:</t>
  </si>
  <si>
    <t>(Joep)</t>
  </si>
  <si>
    <t>duo 7</t>
  </si>
</sst>
</file>

<file path=xl/styles.xml><?xml version="1.0" encoding="utf-8"?>
<styleSheet xmlns="http://schemas.openxmlformats.org/spreadsheetml/2006/main">
  <numFmts count="1">
    <numFmt numFmtId="164" formatCode="h: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0" borderId="4" applyNumberFormat="0" applyFill="0" applyAlignment="0" applyProtection="0"/>
    <xf numFmtId="0" fontId="6" fillId="28" borderId="0" applyNumberFormat="0" applyBorder="0" applyAlignment="0" applyProtection="0"/>
    <xf numFmtId="0" fontId="7" fillId="29" borderId="2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8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6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16" fontId="0" fillId="0" borderId="0" xfId="0" applyNumberFormat="1"/>
    <xf numFmtId="0" fontId="0" fillId="33" borderId="0" xfId="0" applyFill="1"/>
    <xf numFmtId="20" fontId="0" fillId="0" borderId="0" xfId="0" applyNumberFormat="1"/>
    <xf numFmtId="164" fontId="0" fillId="0" borderId="0" xfId="0" applyNumberFormat="1"/>
    <xf numFmtId="16" fontId="0" fillId="0" borderId="0" xfId="0" applyNumberFormat="1" applyFill="1"/>
    <xf numFmtId="0" fontId="0" fillId="34" borderId="0" xfId="0" applyFill="1"/>
    <xf numFmtId="0" fontId="0" fillId="35" borderId="0" xfId="0" applyFill="1"/>
    <xf numFmtId="0" fontId="0" fillId="0" borderId="0" xfId="0" applyFill="1"/>
    <xf numFmtId="16" fontId="18" fillId="0" borderId="0" xfId="0" applyNumberFormat="1" applyFont="1"/>
    <xf numFmtId="0" fontId="0" fillId="36" borderId="0" xfId="0" applyFill="1"/>
    <xf numFmtId="0" fontId="0" fillId="0" borderId="1" xfId="0" applyBorder="1"/>
    <xf numFmtId="0" fontId="19" fillId="0" borderId="0" xfId="0" applyFont="1" applyFill="1"/>
    <xf numFmtId="16" fontId="20" fillId="0" borderId="0" xfId="0" applyNumberFormat="1" applyFont="1"/>
    <xf numFmtId="0" fontId="20" fillId="0" borderId="0" xfId="0" applyFont="1"/>
    <xf numFmtId="164" fontId="20" fillId="0" borderId="0" xfId="0" applyNumberFormat="1" applyFont="1"/>
    <xf numFmtId="0" fontId="18" fillId="0" borderId="0" xfId="0" applyFont="1"/>
    <xf numFmtId="164" fontId="18" fillId="0" borderId="0" xfId="0" applyNumberFormat="1" applyFont="1"/>
    <xf numFmtId="1" fontId="0" fillId="0" borderId="0" xfId="0" applyNumberFormat="1"/>
    <xf numFmtId="0" fontId="21" fillId="0" borderId="1" xfId="0" applyFont="1" applyBorder="1"/>
    <xf numFmtId="0" fontId="17" fillId="0" borderId="1" xfId="0" applyFont="1" applyBorder="1"/>
    <xf numFmtId="0" fontId="0" fillId="0" borderId="11" xfId="0" applyBorder="1"/>
    <xf numFmtId="0" fontId="0" fillId="0" borderId="12" xfId="0" applyBorder="1"/>
    <xf numFmtId="0" fontId="22" fillId="0" borderId="1" xfId="0" applyFont="1" applyBorder="1"/>
    <xf numFmtId="0" fontId="18" fillId="0" borderId="1" xfId="0" applyFont="1" applyBorder="1"/>
    <xf numFmtId="0" fontId="0" fillId="0" borderId="0" xfId="0" applyFill="1" applyBorder="1"/>
    <xf numFmtId="0" fontId="21" fillId="0" borderId="0" xfId="0" applyFont="1" applyFill="1" applyBorder="1"/>
    <xf numFmtId="0" fontId="17" fillId="0" borderId="0" xfId="0" applyFont="1" applyFill="1" applyBorder="1" applyAlignment="1">
      <alignment wrapText="1"/>
    </xf>
    <xf numFmtId="16" fontId="0" fillId="0" borderId="1" xfId="0" applyNumberFormat="1" applyBorder="1"/>
    <xf numFmtId="164" fontId="0" fillId="0" borderId="1" xfId="0" applyNumberFormat="1" applyBorder="1"/>
    <xf numFmtId="0" fontId="23" fillId="0" borderId="0" xfId="0" applyFont="1" applyFill="1" applyBorder="1"/>
    <xf numFmtId="16" fontId="17" fillId="0" borderId="0" xfId="0" applyNumberFormat="1" applyFont="1"/>
    <xf numFmtId="0" fontId="24" fillId="0" borderId="0" xfId="0" applyFont="1" applyFill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5" fillId="0" borderId="21" xfId="0" applyFont="1" applyBorder="1"/>
    <xf numFmtId="0" fontId="0" fillId="0" borderId="22" xfId="0" applyBorder="1"/>
    <xf numFmtId="16" fontId="0" fillId="37" borderId="0" xfId="0" applyNumberFormat="1" applyFill="1"/>
    <xf numFmtId="0" fontId="17" fillId="0" borderId="0" xfId="0" applyFont="1" applyBorder="1"/>
    <xf numFmtId="0" fontId="0" fillId="0" borderId="23" xfId="0" applyBorder="1"/>
    <xf numFmtId="164" fontId="26" fillId="0" borderId="0" xfId="0" applyNumberFormat="1" applyFont="1"/>
    <xf numFmtId="0" fontId="26" fillId="0" borderId="0" xfId="0" applyFont="1"/>
    <xf numFmtId="0" fontId="26" fillId="0" borderId="16" xfId="0" applyFont="1" applyBorder="1"/>
    <xf numFmtId="0" fontId="26" fillId="0" borderId="0" xfId="0" applyFont="1" applyBorder="1"/>
    <xf numFmtId="0" fontId="26" fillId="0" borderId="17" xfId="0" applyFont="1" applyBorder="1"/>
    <xf numFmtId="1" fontId="26" fillId="0" borderId="0" xfId="0" applyNumberFormat="1" applyFont="1"/>
    <xf numFmtId="0" fontId="26" fillId="0" borderId="18" xfId="0" applyFont="1" applyBorder="1"/>
    <xf numFmtId="0" fontId="26" fillId="0" borderId="19" xfId="0" applyFont="1" applyBorder="1"/>
    <xf numFmtId="0" fontId="26" fillId="0" borderId="20" xfId="0" applyFont="1" applyBorder="1"/>
    <xf numFmtId="0" fontId="25" fillId="0" borderId="24" xfId="0" applyFont="1" applyBorder="1"/>
    <xf numFmtId="1" fontId="0" fillId="0" borderId="25" xfId="0" applyNumberFormat="1" applyBorder="1"/>
    <xf numFmtId="0" fontId="0" fillId="0" borderId="26" xfId="0" applyBorder="1"/>
    <xf numFmtId="1" fontId="0" fillId="0" borderId="27" xfId="0" applyNumberFormat="1" applyBorder="1"/>
    <xf numFmtId="0" fontId="0" fillId="0" borderId="28" xfId="0" applyBorder="1"/>
    <xf numFmtId="1" fontId="0" fillId="0" borderId="29" xfId="0" applyNumberForma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20" fillId="0" borderId="16" xfId="0" applyFont="1" applyBorder="1"/>
    <xf numFmtId="0" fontId="20" fillId="0" borderId="0" xfId="0" applyFont="1" applyBorder="1"/>
    <xf numFmtId="0" fontId="20" fillId="0" borderId="14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N36" sqref="N36"/>
    </sheetView>
  </sheetViews>
  <sheetFormatPr defaultRowHeight="15"/>
  <cols>
    <col min="2" max="2" width="9.140625" customWidth="1"/>
    <col min="3" max="3" width="3.28515625" customWidth="1"/>
    <col min="4" max="4" width="3.7109375" customWidth="1"/>
    <col min="5" max="5" width="7.7109375" customWidth="1"/>
    <col min="6" max="6" width="15.5703125" customWidth="1"/>
    <col min="7" max="7" width="17.7109375" customWidth="1"/>
    <col min="8" max="8" width="10.28515625" customWidth="1"/>
  </cols>
  <sheetData>
    <row r="1" spans="1:12">
      <c r="A1" s="1">
        <f>B1</f>
        <v>42258</v>
      </c>
      <c r="B1" s="1">
        <f>Letterprogramma!A2+VLOOKUP(C1,$B$33:$F$38,5)</f>
        <v>42258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0.84375</v>
      </c>
      <c r="F1" t="str">
        <f>VLOOKUP(C1,$B$33:$C$38,2)</f>
        <v>TOGB 1</v>
      </c>
      <c r="G1" t="str">
        <f>VLOOKUP(D1,$B$33:$C$38,2)</f>
        <v>DHC 6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42258</v>
      </c>
      <c r="B2" s="1">
        <f>Letterprogramma!A2+VLOOKUP(C2,$B$33:$F$38,5)</f>
        <v>42258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Alexandria '66 8</v>
      </c>
      <c r="G2" t="str">
        <f t="shared" si="3"/>
        <v>De Sprint 4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f t="shared" si="0"/>
        <v>0.82291666666666663</v>
      </c>
      <c r="F3" t="str">
        <f t="shared" si="3"/>
        <v>PITT 75 3</v>
      </c>
      <c r="G3" t="str">
        <f t="shared" si="3"/>
        <v>NN Rotterdam 1</v>
      </c>
      <c r="I3" t="str">
        <f t="shared" si="1"/>
        <v xml:space="preserve"> </v>
      </c>
      <c r="J3">
        <f t="shared" si="4"/>
        <v>0</v>
      </c>
      <c r="K3">
        <f t="shared" si="4"/>
        <v>1</v>
      </c>
      <c r="L3">
        <f t="shared" si="5"/>
        <v>1</v>
      </c>
    </row>
    <row r="4" spans="1:12">
      <c r="A4" s="1">
        <f t="shared" si="2"/>
        <v>42261</v>
      </c>
      <c r="B4" s="1">
        <f>Letterprogramma!A3+VLOOKUP(C4,$B$33:$F$38,5)</f>
        <v>42261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NN Rotterdam 1</v>
      </c>
      <c r="G4" t="str">
        <f t="shared" si="3"/>
        <v>TOGB 1</v>
      </c>
      <c r="I4" t="str">
        <f t="shared" si="1"/>
        <v xml:space="preserve"> </v>
      </c>
      <c r="J4">
        <f t="shared" si="4"/>
        <v>1</v>
      </c>
      <c r="K4">
        <f t="shared" si="4"/>
        <v>0</v>
      </c>
      <c r="L4">
        <f t="shared" si="5"/>
        <v>1</v>
      </c>
    </row>
    <row r="5" spans="1:12" hidden="1">
      <c r="A5" s="1">
        <f t="shared" si="2"/>
        <v>42262</v>
      </c>
      <c r="B5" s="1">
        <f>Letterprogramma!A3+VLOOKUP(C5,$B$33:$F$38,5)</f>
        <v>42262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DHC 6</v>
      </c>
      <c r="G5" t="str">
        <f t="shared" si="3"/>
        <v>Alexandria '66 8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2"/>
        <v>42262</v>
      </c>
      <c r="B6" s="1">
        <f>Letterprogramma!A3+VLOOKUP(C6,$B$33:$F$38,5)</f>
        <v>42262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De Sprint 4</v>
      </c>
      <c r="G6" t="str">
        <f t="shared" si="3"/>
        <v>PITT 75 3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9">
        <f t="shared" si="2"/>
        <v>42272</v>
      </c>
      <c r="B7" s="9">
        <f>Letterprogramma!A4+VLOOKUP(C7,$B$33:$F$38,5)</f>
        <v>42272</v>
      </c>
      <c r="C7" s="16" t="str">
        <f>Letterprogramma!F4</f>
        <v>A</v>
      </c>
      <c r="D7" s="16" t="str">
        <f>Letterprogramma!G4</f>
        <v>C</v>
      </c>
      <c r="E7" s="17">
        <f t="shared" si="0"/>
        <v>0.84375</v>
      </c>
      <c r="F7" s="16" t="str">
        <f t="shared" si="3"/>
        <v>TOGB 1</v>
      </c>
      <c r="G7" s="16" t="str">
        <f t="shared" si="3"/>
        <v>Alexandria '66 8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 hidden="1">
      <c r="A8" s="1">
        <f t="shared" si="2"/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f t="shared" si="0"/>
        <v>0.82291666666666663</v>
      </c>
      <c r="F8" t="str">
        <f t="shared" si="3"/>
        <v>PITT 75 3</v>
      </c>
      <c r="G8" t="str">
        <f t="shared" si="3"/>
        <v>DHC 6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>
      <c r="A9" s="1">
        <f t="shared" si="2"/>
        <v>42269</v>
      </c>
      <c r="B9" s="1">
        <f>Letterprogramma!A4+VLOOKUP(C9,$B$33:$F$38,5)</f>
        <v>42269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De Sprint 4</v>
      </c>
      <c r="G9" t="str">
        <f t="shared" si="3"/>
        <v>NN Rotterdam 1</v>
      </c>
      <c r="I9" t="str">
        <f t="shared" si="1"/>
        <v xml:space="preserve"> </v>
      </c>
      <c r="J9">
        <f t="shared" si="4"/>
        <v>0</v>
      </c>
      <c r="K9">
        <f t="shared" si="4"/>
        <v>1</v>
      </c>
      <c r="L9">
        <f t="shared" si="5"/>
        <v>1</v>
      </c>
    </row>
    <row r="10" spans="1:12" hidden="1">
      <c r="A10" s="1">
        <f t="shared" si="2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f t="shared" si="0"/>
        <v>0.82291666666666663</v>
      </c>
      <c r="F10" t="str">
        <f t="shared" si="3"/>
        <v>PITT 75 3</v>
      </c>
      <c r="G10" t="str">
        <f t="shared" si="3"/>
        <v>TOGB 1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 hidden="1">
      <c r="A11" s="1">
        <f t="shared" si="2"/>
        <v>42276</v>
      </c>
      <c r="B11" s="1">
        <f>Letterprogramma!A5+VLOOKUP(C11,$B$33:$F$38,5)</f>
        <v>42276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DHC 6</v>
      </c>
      <c r="G11" t="str">
        <f t="shared" si="3"/>
        <v>De Sprint 4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>
      <c r="A12" s="1">
        <f t="shared" si="2"/>
        <v>42279</v>
      </c>
      <c r="B12" s="1">
        <f>Letterprogramma!A5+VLOOKUP(C12,$B$33:$F$38,5)</f>
        <v>42279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Alexandria '66 8</v>
      </c>
      <c r="G12" t="str">
        <f t="shared" si="3"/>
        <v>NN Rotterdam 1</v>
      </c>
      <c r="I12" t="str">
        <f t="shared" si="1"/>
        <v xml:space="preserve"> </v>
      </c>
      <c r="J12">
        <f t="shared" si="4"/>
        <v>0</v>
      </c>
      <c r="K12">
        <f t="shared" si="4"/>
        <v>1</v>
      </c>
      <c r="L12">
        <f t="shared" si="5"/>
        <v>1</v>
      </c>
    </row>
    <row r="13" spans="1:12" hidden="1">
      <c r="A13" s="1">
        <f t="shared" si="2"/>
        <v>42286</v>
      </c>
      <c r="B13" s="1">
        <f>Letterprogramma!A6+VLOOKUP(C13,$B$33:$F$38,5)</f>
        <v>42286</v>
      </c>
      <c r="C13" t="str">
        <f>Letterprogramma!F6</f>
        <v>A</v>
      </c>
      <c r="D13" t="str">
        <f>Letterprogramma!G6</f>
        <v>D</v>
      </c>
      <c r="E13" s="4">
        <f t="shared" si="0"/>
        <v>0.84375</v>
      </c>
      <c r="F13" t="str">
        <f t="shared" si="3"/>
        <v>TOGB 1</v>
      </c>
      <c r="G13" t="str">
        <f t="shared" si="3"/>
        <v>De Sprint 4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2"/>
        <v>42282</v>
      </c>
      <c r="B14" s="1">
        <f>Letterprogramma!A6+VLOOKUP(C14,$B$33:$F$38,5)</f>
        <v>42282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NN Rotterdam 1</v>
      </c>
      <c r="G14" t="str">
        <f t="shared" si="3"/>
        <v>DHC 6</v>
      </c>
      <c r="I14" t="str">
        <f t="shared" si="1"/>
        <v xml:space="preserve"> </v>
      </c>
      <c r="J14">
        <f t="shared" si="4"/>
        <v>1</v>
      </c>
      <c r="K14">
        <f t="shared" si="4"/>
        <v>0</v>
      </c>
      <c r="L14">
        <f t="shared" si="5"/>
        <v>1</v>
      </c>
    </row>
    <row r="15" spans="1:12" hidden="1">
      <c r="A15" s="1">
        <f t="shared" si="2"/>
        <v>42286</v>
      </c>
      <c r="B15" s="1">
        <f>Letterprogramma!A6+VLOOKUP(C15,$B$33:$F$38,5)</f>
        <v>42286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Alexandria '66 8</v>
      </c>
      <c r="G15" t="str">
        <f t="shared" si="3"/>
        <v>PITT 75 3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 hidden="1">
      <c r="A16" s="1">
        <f t="shared" si="2"/>
        <v>42297</v>
      </c>
      <c r="B16" s="1">
        <f>Letterprogramma!A7+VLOOKUP(C16,$B$33:$F$38,5)</f>
        <v>42297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DHC 6</v>
      </c>
      <c r="G16" t="str">
        <f t="shared" si="3"/>
        <v>TOGB 1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 hidden="1">
      <c r="A17" s="1">
        <f t="shared" si="2"/>
        <v>42297</v>
      </c>
      <c r="B17" s="1">
        <f>Letterprogramma!A7+VLOOKUP(C17,$B$33:$F$38,5)</f>
        <v>42297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3"/>
        <v>De Sprint 4</v>
      </c>
      <c r="G17" t="str">
        <f t="shared" si="3"/>
        <v>Alexandria '66 8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42296</v>
      </c>
      <c r="B18" s="1">
        <f>Letterprogramma!A7+VLOOKUP(C18,$B$33:$F$38,5)</f>
        <v>42296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NN Rotterdam 1</v>
      </c>
      <c r="G18" t="str">
        <f t="shared" si="6"/>
        <v>PITT 75 3</v>
      </c>
      <c r="I18" t="str">
        <f t="shared" si="1"/>
        <v xml:space="preserve"> </v>
      </c>
      <c r="J18">
        <f t="shared" si="4"/>
        <v>1</v>
      </c>
      <c r="K18">
        <f t="shared" si="4"/>
        <v>0</v>
      </c>
      <c r="L18">
        <f t="shared" si="5"/>
        <v>1</v>
      </c>
    </row>
    <row r="19" spans="1:12">
      <c r="A19" s="1">
        <f t="shared" si="2"/>
        <v>42307</v>
      </c>
      <c r="B19" s="1">
        <f>Letterprogramma!A8+VLOOKUP(C19,$B$33:$F$38,5)</f>
        <v>42307</v>
      </c>
      <c r="C19" t="str">
        <f>Letterprogramma!F8</f>
        <v>A</v>
      </c>
      <c r="D19" t="str">
        <f>Letterprogramma!G8</f>
        <v>F</v>
      </c>
      <c r="E19" s="4">
        <f t="shared" si="0"/>
        <v>0.84375</v>
      </c>
      <c r="F19" t="str">
        <f t="shared" si="6"/>
        <v>TOGB 1</v>
      </c>
      <c r="G19" t="str">
        <f t="shared" si="6"/>
        <v>NN Rotterdam 1</v>
      </c>
      <c r="I19" t="str">
        <f t="shared" si="1"/>
        <v xml:space="preserve"> </v>
      </c>
      <c r="J19">
        <f t="shared" si="4"/>
        <v>0</v>
      </c>
      <c r="K19">
        <f t="shared" si="4"/>
        <v>1</v>
      </c>
      <c r="L19">
        <f t="shared" si="5"/>
        <v>1</v>
      </c>
    </row>
    <row r="20" spans="1:12" hidden="1">
      <c r="A20" s="1">
        <f t="shared" si="2"/>
        <v>42307</v>
      </c>
      <c r="B20" s="1">
        <f>Letterprogramma!A8+VLOOKUP(C20,$B$33:$F$38,5)</f>
        <v>42307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Alexandria '66 8</v>
      </c>
      <c r="G20" t="str">
        <f t="shared" si="6"/>
        <v>DHC 6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2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f t="shared" si="0"/>
        <v>0.82291666666666663</v>
      </c>
      <c r="F21" t="str">
        <f t="shared" si="6"/>
        <v>PITT 75 3</v>
      </c>
      <c r="G21" t="str">
        <f t="shared" si="6"/>
        <v>De Sprint 4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2"/>
        <v>42314</v>
      </c>
      <c r="B22" s="1">
        <f>Letterprogramma!A9+VLOOKUP(C22,$B$33:$F$38,5)</f>
        <v>42314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Alexandria '66 8</v>
      </c>
      <c r="G22" t="str">
        <f t="shared" si="6"/>
        <v>TOGB 1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 hidden="1">
      <c r="A23" s="1">
        <f>B23</f>
        <v>42311</v>
      </c>
      <c r="B23" s="1">
        <f>Letterprogramma!A9+VLOOKUP(C23,$B$33:$F$38,5)</f>
        <v>42311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DHC 6</v>
      </c>
      <c r="G23" t="str">
        <f t="shared" si="6"/>
        <v>PITT 75 3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>
      <c r="A24" s="1">
        <f t="shared" si="2"/>
        <v>42310</v>
      </c>
      <c r="B24" s="1">
        <f>Letterprogramma!A9+VLOOKUP(C24,$B$33:$F$38,5)</f>
        <v>42310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NN Rotterdam 1</v>
      </c>
      <c r="G24" t="str">
        <f t="shared" si="6"/>
        <v>De Sprint 4</v>
      </c>
      <c r="I24" t="str">
        <f t="shared" si="1"/>
        <v xml:space="preserve"> </v>
      </c>
      <c r="J24">
        <f t="shared" si="4"/>
        <v>1</v>
      </c>
      <c r="K24">
        <f t="shared" si="4"/>
        <v>0</v>
      </c>
      <c r="L24">
        <f t="shared" si="5"/>
        <v>1</v>
      </c>
    </row>
    <row r="25" spans="1:12" hidden="1">
      <c r="A25" s="1">
        <f t="shared" si="2"/>
        <v>42328</v>
      </c>
      <c r="B25" s="1">
        <f>Letterprogramma!A10+VLOOKUP(C25,$B$33:$F$38,5)</f>
        <v>42328</v>
      </c>
      <c r="C25" t="str">
        <f>Letterprogramma!F10</f>
        <v>A</v>
      </c>
      <c r="D25" t="str">
        <f>Letterprogramma!G10</f>
        <v>E</v>
      </c>
      <c r="E25" s="4">
        <f t="shared" si="0"/>
        <v>0.84375</v>
      </c>
      <c r="F25" t="str">
        <f t="shared" si="6"/>
        <v>TOGB 1</v>
      </c>
      <c r="G25" t="str">
        <f t="shared" si="6"/>
        <v>PITT 75 3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 hidden="1">
      <c r="A26" s="1">
        <f t="shared" si="2"/>
        <v>42325</v>
      </c>
      <c r="B26" s="1">
        <f>Letterprogramma!A10+VLOOKUP(C26,$B$33:$F$38,5)</f>
        <v>42325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6"/>
        <v>De Sprint 4</v>
      </c>
      <c r="G26" t="str">
        <f t="shared" si="6"/>
        <v>DHC 6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>
      <c r="A27" s="1">
        <f t="shared" si="2"/>
        <v>42324</v>
      </c>
      <c r="B27" s="1">
        <f>Letterprogramma!A10+VLOOKUP(C27,$B$33:$F$38,5)</f>
        <v>42324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NN Rotterdam 1</v>
      </c>
      <c r="G27" t="str">
        <f t="shared" si="6"/>
        <v>Alexandria '66 8</v>
      </c>
      <c r="I27" t="str">
        <f t="shared" si="1"/>
        <v xml:space="preserve"> </v>
      </c>
      <c r="J27">
        <f t="shared" si="4"/>
        <v>1</v>
      </c>
      <c r="K27">
        <f t="shared" si="4"/>
        <v>0</v>
      </c>
      <c r="L27">
        <f t="shared" si="5"/>
        <v>1</v>
      </c>
    </row>
    <row r="28" spans="1:12" hidden="1">
      <c r="A28" s="9">
        <f t="shared" si="2"/>
        <v>42332</v>
      </c>
      <c r="B28" s="9">
        <f>Letterprogramma!A11+VLOOKUP(C28,$B$33:$F$38,5)</f>
        <v>42332</v>
      </c>
      <c r="C28" s="16" t="str">
        <f>Letterprogramma!F11</f>
        <v>D</v>
      </c>
      <c r="D28" s="16" t="str">
        <f>Letterprogramma!G11</f>
        <v>A</v>
      </c>
      <c r="E28" s="17">
        <f t="shared" si="0"/>
        <v>0.83333333333333337</v>
      </c>
      <c r="F28" s="16" t="str">
        <f t="shared" si="6"/>
        <v>De Sprint 4</v>
      </c>
      <c r="G28" s="16" t="str">
        <f t="shared" si="6"/>
        <v>TOGB 1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2"/>
        <v>42332</v>
      </c>
      <c r="B29" s="1">
        <f>Letterprogramma!A11+VLOOKUP(C29,$B$33:$F$38,5)</f>
        <v>42332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DHC 6</v>
      </c>
      <c r="G29" t="str">
        <f t="shared" si="6"/>
        <v>NN Rotterdam 1</v>
      </c>
      <c r="I29" t="str">
        <f t="shared" si="1"/>
        <v xml:space="preserve"> </v>
      </c>
      <c r="J29">
        <f t="shared" si="4"/>
        <v>0</v>
      </c>
      <c r="K29">
        <f t="shared" si="4"/>
        <v>1</v>
      </c>
      <c r="L29">
        <f t="shared" si="5"/>
        <v>1</v>
      </c>
    </row>
    <row r="30" spans="1:12" hidden="1">
      <c r="A30" s="1">
        <f t="shared" si="2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f t="shared" si="0"/>
        <v>0.82291666666666663</v>
      </c>
      <c r="F30" t="str">
        <f t="shared" si="6"/>
        <v>PITT 75 3</v>
      </c>
      <c r="G30" t="str">
        <f t="shared" si="6"/>
        <v>Alexandria '66 8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Indeling!A1</f>
        <v>3e</v>
      </c>
      <c r="C32" t="str">
        <f>Indeling!A1</f>
        <v>3e</v>
      </c>
      <c r="D32" t="str">
        <f>Indeling!B1</f>
        <v>klasse - Poule B</v>
      </c>
    </row>
    <row r="33" spans="2:7">
      <c r="B33" t="s">
        <v>30</v>
      </c>
      <c r="C33" t="str">
        <f>Indeling!B2</f>
        <v>TOGB 1</v>
      </c>
      <c r="D33" s="4" t="str">
        <f>Indeling!C2</f>
        <v>VR</v>
      </c>
      <c r="E33" s="4">
        <f>Indeling!D2</f>
        <v>0.84375</v>
      </c>
      <c r="F33">
        <f>VLOOKUP(D33,Indeling!$G$79:$H$84,2)</f>
        <v>4</v>
      </c>
      <c r="G33" t="str">
        <f>MID(B32,8,1)</f>
        <v/>
      </c>
    </row>
    <row r="34" spans="2:7">
      <c r="B34" t="s">
        <v>31</v>
      </c>
      <c r="C34" t="str">
        <f>Indeling!B3</f>
        <v>DHC 6</v>
      </c>
      <c r="D34" s="4" t="str">
        <f>Indeling!C3</f>
        <v>DI</v>
      </c>
      <c r="E34" s="4">
        <f>Indeling!D3</f>
        <v>0.83333333333333337</v>
      </c>
      <c r="F34">
        <f>VLOOKUP(D34,Indeling!$G$79:$H$84,2)</f>
        <v>1</v>
      </c>
      <c r="G34" t="str">
        <f>G33</f>
        <v/>
      </c>
    </row>
    <row r="35" spans="2:7">
      <c r="B35" t="s">
        <v>32</v>
      </c>
      <c r="C35" t="str">
        <f>Indeling!B4</f>
        <v>Alexandria '66 8</v>
      </c>
      <c r="D35" s="4" t="str">
        <f>Indeling!C4</f>
        <v>VR</v>
      </c>
      <c r="E35" s="4">
        <f>Indeling!D4</f>
        <v>0.83333333333333337</v>
      </c>
      <c r="F35">
        <f>VLOOKUP(D35,Indeling!$G$79:$H$84,2)</f>
        <v>4</v>
      </c>
      <c r="G35" t="str">
        <f>G34</f>
        <v/>
      </c>
    </row>
    <row r="36" spans="2:7">
      <c r="B36" t="s">
        <v>33</v>
      </c>
      <c r="C36" t="str">
        <f>Indeling!B5</f>
        <v>De Sprint 4</v>
      </c>
      <c r="D36" s="4" t="str">
        <f>Indeling!C5</f>
        <v>DI</v>
      </c>
      <c r="E36" s="4">
        <f>Indeling!D5</f>
        <v>0.83333333333333337</v>
      </c>
      <c r="F36">
        <f>VLOOKUP(D36,Indeling!$G$79:$H$84,2)</f>
        <v>1</v>
      </c>
      <c r="G36" t="str">
        <f>G35</f>
        <v/>
      </c>
    </row>
    <row r="37" spans="2:7">
      <c r="B37" t="s">
        <v>34</v>
      </c>
      <c r="C37" t="str">
        <f>Indeling!B6</f>
        <v>PITT 75 3</v>
      </c>
      <c r="D37" s="4" t="str">
        <f>Indeling!C6</f>
        <v>DO</v>
      </c>
      <c r="E37" s="4">
        <f>Indeling!D6</f>
        <v>0.82291666666666663</v>
      </c>
      <c r="F37">
        <f>VLOOKUP(D37,Indeling!$G$79:$H$84,2)</f>
        <v>3</v>
      </c>
      <c r="G37" t="str">
        <f>G36</f>
        <v/>
      </c>
    </row>
    <row r="38" spans="2:7">
      <c r="B38" t="s">
        <v>35</v>
      </c>
      <c r="C38" t="str">
        <f>Indeling!B7</f>
        <v>NN Rotterdam 1</v>
      </c>
      <c r="D38" s="4" t="str">
        <f>Indeling!C7</f>
        <v>MA</v>
      </c>
      <c r="E38" s="4">
        <f>Indeling!D7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sqref="A1:L38"/>
    </sheetView>
  </sheetViews>
  <sheetFormatPr defaultRowHeight="15"/>
  <cols>
    <col min="2" max="2" width="9.140625" hidden="1" customWidth="1"/>
    <col min="3" max="3" width="3.42578125" hidden="1" customWidth="1"/>
    <col min="4" max="4" width="4.140625" hidden="1" customWidth="1"/>
    <col min="6" max="6" width="18.140625" customWidth="1"/>
    <col min="7" max="7" width="18.7109375" customWidth="1"/>
  </cols>
  <sheetData>
    <row r="1" spans="1:12">
      <c r="A1" s="1">
        <f>B1</f>
        <v>42254</v>
      </c>
      <c r="B1" s="1">
        <f>Letterprogramma!A2+VLOOKUP(C1,$B$33:$F$38,5)</f>
        <v>42254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0.84375</v>
      </c>
      <c r="F1" t="str">
        <f>VLOOKUP(C1,$B$33:$C$38,2)</f>
        <v>Atlantic 1</v>
      </c>
      <c r="G1" t="str">
        <f>VLOOKUP(D1,$B$33:$C$38,2)</f>
        <v>Diveko 1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>
      <c r="A2" s="1">
        <f t="shared" ref="A2:A30" si="2">B2</f>
        <v>42258</v>
      </c>
      <c r="B2" s="1">
        <f>Letterprogramma!A2+VLOOKUP(C2,$B$33:$F$38,5)</f>
        <v>42258</v>
      </c>
      <c r="C2" t="str">
        <f>Letterprogramma!H2</f>
        <v>C</v>
      </c>
      <c r="D2" t="str">
        <f>Letterprogramma!I2</f>
        <v>D</v>
      </c>
      <c r="E2" s="4">
        <f t="shared" si="0"/>
        <v>0.8125</v>
      </c>
      <c r="F2" t="str">
        <f t="shared" ref="F2:G17" si="3">VLOOKUP(C2,$B$33:$C$38,2)</f>
        <v>TOG 4</v>
      </c>
      <c r="G2" t="str">
        <f t="shared" si="3"/>
        <v>Combat 3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42254</v>
      </c>
      <c r="B3" s="1">
        <f>Letterprogramma!A2+VLOOKUP(C3,$B$33:$F$38,5)</f>
        <v>42254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NN Rotterdam 2</v>
      </c>
      <c r="G3" t="str">
        <f t="shared" si="3"/>
        <v>Overschie 4</v>
      </c>
      <c r="I3" t="str">
        <f t="shared" si="1"/>
        <v xml:space="preserve"> </v>
      </c>
      <c r="J3">
        <f t="shared" si="4"/>
        <v>1</v>
      </c>
      <c r="K3">
        <f t="shared" si="4"/>
        <v>0</v>
      </c>
      <c r="L3">
        <f t="shared" si="5"/>
        <v>1</v>
      </c>
    </row>
    <row r="4" spans="1:12">
      <c r="A4" s="1">
        <f t="shared" si="2"/>
        <v>42265</v>
      </c>
      <c r="B4" s="1">
        <f>Letterprogramma!A3+VLOOKUP(C4,$B$33:$F$38,5)</f>
        <v>42265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Overschie 4</v>
      </c>
      <c r="G4" t="str">
        <f t="shared" si="3"/>
        <v>Atlantic 1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2"/>
        <v>42263</v>
      </c>
      <c r="B5" s="1">
        <f>Letterprogramma!A3+VLOOKUP(C5,$B$33:$F$38,5)</f>
        <v>42263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Diveko 1</v>
      </c>
      <c r="G5" t="str">
        <f t="shared" si="3"/>
        <v>TOG 4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>
      <c r="A6" s="1">
        <f t="shared" si="2"/>
        <v>42265</v>
      </c>
      <c r="B6" s="1">
        <f>Letterprogramma!A3+VLOOKUP(C6,$B$33:$F$38,5)</f>
        <v>42265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Combat 3</v>
      </c>
      <c r="G6" t="str">
        <f t="shared" si="3"/>
        <v>NN Rotterdam 2</v>
      </c>
      <c r="I6" t="str">
        <f t="shared" si="1"/>
        <v xml:space="preserve"> </v>
      </c>
      <c r="J6">
        <f t="shared" si="4"/>
        <v>0</v>
      </c>
      <c r="K6">
        <f t="shared" si="4"/>
        <v>1</v>
      </c>
      <c r="L6">
        <f t="shared" si="5"/>
        <v>1</v>
      </c>
    </row>
    <row r="7" spans="1:12">
      <c r="A7" s="9">
        <f t="shared" si="2"/>
        <v>42268</v>
      </c>
      <c r="B7" s="9">
        <f>Letterprogramma!A4+VLOOKUP(C7,$B$33:$F$38,5)</f>
        <v>42268</v>
      </c>
      <c r="C7" s="16" t="str">
        <f>Letterprogramma!F4</f>
        <v>A</v>
      </c>
      <c r="D7" s="16" t="str">
        <f>Letterprogramma!G4</f>
        <v>C</v>
      </c>
      <c r="E7" s="17">
        <f t="shared" si="0"/>
        <v>0.84375</v>
      </c>
      <c r="F7" s="16" t="str">
        <f t="shared" si="3"/>
        <v>Atlantic 1</v>
      </c>
      <c r="G7" s="16" t="str">
        <f t="shared" si="3"/>
        <v>TOG 4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2"/>
        <v>42268</v>
      </c>
      <c r="B8" s="1">
        <f>Letterprogramma!A4+VLOOKUP(C8,$B$33:$F$38,5)</f>
        <v>42268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NN Rotterdam 2</v>
      </c>
      <c r="G8" t="str">
        <f t="shared" si="3"/>
        <v>Diveko 1</v>
      </c>
      <c r="I8" t="str">
        <f t="shared" si="1"/>
        <v xml:space="preserve"> </v>
      </c>
      <c r="J8">
        <f t="shared" si="4"/>
        <v>1</v>
      </c>
      <c r="K8">
        <f t="shared" si="4"/>
        <v>0</v>
      </c>
      <c r="L8">
        <f t="shared" si="5"/>
        <v>1</v>
      </c>
    </row>
    <row r="9" spans="1:12">
      <c r="A9" s="1">
        <f t="shared" si="2"/>
        <v>42272</v>
      </c>
      <c r="B9" s="1">
        <f>Letterprogramma!A4+VLOOKUP(C9,$B$33:$F$38,5)</f>
        <v>42272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Combat 3</v>
      </c>
      <c r="G9" t="str">
        <f t="shared" si="3"/>
        <v>Overschie 4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2"/>
        <v>42275</v>
      </c>
      <c r="B10" s="1">
        <f>Letterprogramma!A5+VLOOKUP(C10,$B$33:$F$38,5)</f>
        <v>42275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NN Rotterdam 2</v>
      </c>
      <c r="G10" t="str">
        <f t="shared" si="3"/>
        <v>Atlantic 1</v>
      </c>
      <c r="I10" t="str">
        <f t="shared" si="1"/>
        <v xml:space="preserve"> </v>
      </c>
      <c r="J10">
        <f t="shared" si="4"/>
        <v>1</v>
      </c>
      <c r="K10">
        <f t="shared" si="4"/>
        <v>0</v>
      </c>
      <c r="L10">
        <f t="shared" si="5"/>
        <v>1</v>
      </c>
    </row>
    <row r="11" spans="1:12">
      <c r="A11" s="1">
        <f t="shared" si="2"/>
        <v>42277</v>
      </c>
      <c r="B11" s="1">
        <f>Letterprogramma!A5+VLOOKUP(C11,$B$33:$F$38,5)</f>
        <v>42277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Diveko 1</v>
      </c>
      <c r="G11" t="str">
        <f t="shared" si="3"/>
        <v>Combat 3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>
      <c r="A12" s="1">
        <f t="shared" si="2"/>
        <v>42279</v>
      </c>
      <c r="B12" s="1">
        <f>Letterprogramma!A5+VLOOKUP(C12,$B$33:$F$38,5)</f>
        <v>42279</v>
      </c>
      <c r="C12" t="str">
        <f>Letterprogramma!J5</f>
        <v>C</v>
      </c>
      <c r="D12" t="str">
        <f>Letterprogramma!K5</f>
        <v>F</v>
      </c>
      <c r="E12" s="4">
        <f t="shared" si="0"/>
        <v>0.8125</v>
      </c>
      <c r="F12" t="str">
        <f t="shared" si="3"/>
        <v>TOG 4</v>
      </c>
      <c r="G12" t="str">
        <f t="shared" si="3"/>
        <v>Overschie 4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2"/>
        <v>42282</v>
      </c>
      <c r="B13" s="1">
        <f>Letterprogramma!A6+VLOOKUP(C13,$B$33:$F$38,5)</f>
        <v>42282</v>
      </c>
      <c r="C13" t="str">
        <f>Letterprogramma!F6</f>
        <v>A</v>
      </c>
      <c r="D13" t="str">
        <f>Letterprogramma!G6</f>
        <v>D</v>
      </c>
      <c r="E13" s="4">
        <f t="shared" si="0"/>
        <v>0.84375</v>
      </c>
      <c r="F13" t="str">
        <f t="shared" si="3"/>
        <v>Atlantic 1</v>
      </c>
      <c r="G13" t="str">
        <f t="shared" si="3"/>
        <v>Combat 3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2"/>
        <v>42286</v>
      </c>
      <c r="B14" s="1">
        <f>Letterprogramma!A6+VLOOKUP(C14,$B$33:$F$38,5)</f>
        <v>42286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Overschie 4</v>
      </c>
      <c r="G14" t="str">
        <f t="shared" si="3"/>
        <v>Diveko 1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>
      <c r="A15" s="1">
        <f t="shared" si="2"/>
        <v>42286</v>
      </c>
      <c r="B15" s="1">
        <f>Letterprogramma!A6+VLOOKUP(C15,$B$33:$F$38,5)</f>
        <v>42286</v>
      </c>
      <c r="C15" t="str">
        <f>Letterprogramma!J6</f>
        <v>C</v>
      </c>
      <c r="D15" t="str">
        <f>Letterprogramma!K6</f>
        <v>E</v>
      </c>
      <c r="E15" s="4">
        <f t="shared" si="0"/>
        <v>0.8125</v>
      </c>
      <c r="F15" t="str">
        <f t="shared" si="3"/>
        <v>TOG 4</v>
      </c>
      <c r="G15" t="str">
        <f t="shared" si="3"/>
        <v>NN Rotterdam 2</v>
      </c>
      <c r="I15" t="str">
        <f t="shared" si="1"/>
        <v xml:space="preserve"> </v>
      </c>
      <c r="J15">
        <f t="shared" si="4"/>
        <v>0</v>
      </c>
      <c r="K15">
        <f t="shared" si="4"/>
        <v>1</v>
      </c>
      <c r="L15">
        <f t="shared" si="5"/>
        <v>1</v>
      </c>
    </row>
    <row r="16" spans="1:12">
      <c r="A16" s="1">
        <f t="shared" si="2"/>
        <v>42298</v>
      </c>
      <c r="B16" s="1">
        <f>Letterprogramma!A7+VLOOKUP(C16,$B$33:$F$38,5)</f>
        <v>42298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Diveko 1</v>
      </c>
      <c r="G16" t="str">
        <f t="shared" si="3"/>
        <v>Atlantic 1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>
      <c r="A17" s="1">
        <f t="shared" si="2"/>
        <v>42300</v>
      </c>
      <c r="B17" s="1">
        <f>Letterprogramma!A7+VLOOKUP(C17,$B$33:$F$38,5)</f>
        <v>42300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3"/>
        <v>Combat 3</v>
      </c>
      <c r="G17" t="str">
        <f t="shared" si="3"/>
        <v>TOG 4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42300</v>
      </c>
      <c r="B18" s="1">
        <f>Letterprogramma!A7+VLOOKUP(C18,$B$33:$F$38,5)</f>
        <v>42300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Overschie 4</v>
      </c>
      <c r="G18" t="str">
        <f t="shared" si="6"/>
        <v>NN Rotterdam 2</v>
      </c>
      <c r="I18" t="str">
        <f t="shared" si="1"/>
        <v xml:space="preserve"> </v>
      </c>
      <c r="J18">
        <f t="shared" si="4"/>
        <v>0</v>
      </c>
      <c r="K18">
        <f t="shared" si="4"/>
        <v>1</v>
      </c>
      <c r="L18">
        <f t="shared" si="5"/>
        <v>1</v>
      </c>
    </row>
    <row r="19" spans="1:12">
      <c r="A19" s="1">
        <f t="shared" si="2"/>
        <v>42303</v>
      </c>
      <c r="B19" s="1">
        <f>Letterprogramma!A8+VLOOKUP(C19,$B$33:$F$38,5)</f>
        <v>42303</v>
      </c>
      <c r="C19" t="str">
        <f>Letterprogramma!F8</f>
        <v>A</v>
      </c>
      <c r="D19" t="str">
        <f>Letterprogramma!G8</f>
        <v>F</v>
      </c>
      <c r="E19" s="4">
        <f t="shared" si="0"/>
        <v>0.84375</v>
      </c>
      <c r="F19" t="str">
        <f t="shared" si="6"/>
        <v>Atlantic 1</v>
      </c>
      <c r="G19" t="str">
        <f t="shared" si="6"/>
        <v>Overschie 4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 t="shared" si="2"/>
        <v>42307</v>
      </c>
      <c r="B20" s="1">
        <f>Letterprogramma!A8+VLOOKUP(C20,$B$33:$F$38,5)</f>
        <v>42307</v>
      </c>
      <c r="C20" t="str">
        <f>Letterprogramma!H8</f>
        <v>C</v>
      </c>
      <c r="D20" t="str">
        <f>Letterprogramma!I8</f>
        <v>B</v>
      </c>
      <c r="E20" s="4">
        <f t="shared" si="0"/>
        <v>0.8125</v>
      </c>
      <c r="F20" t="str">
        <f t="shared" si="6"/>
        <v>TOG 4</v>
      </c>
      <c r="G20" t="str">
        <f t="shared" si="6"/>
        <v>Diveko 1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>
      <c r="A21" s="1">
        <f t="shared" si="2"/>
        <v>42303</v>
      </c>
      <c r="B21" s="1">
        <f>Letterprogramma!A8+VLOOKUP(C21,$B$33:$F$38,5)</f>
        <v>42303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6"/>
        <v>NN Rotterdam 2</v>
      </c>
      <c r="G21" t="str">
        <f t="shared" si="6"/>
        <v>Combat 3</v>
      </c>
      <c r="I21" t="str">
        <f t="shared" si="1"/>
        <v xml:space="preserve"> </v>
      </c>
      <c r="J21">
        <f t="shared" si="4"/>
        <v>1</v>
      </c>
      <c r="K21">
        <f t="shared" si="4"/>
        <v>0</v>
      </c>
      <c r="L21">
        <f t="shared" si="5"/>
        <v>1</v>
      </c>
    </row>
    <row r="22" spans="1:12">
      <c r="A22" s="1">
        <f t="shared" si="2"/>
        <v>42314</v>
      </c>
      <c r="B22" s="1">
        <f>Letterprogramma!A9+VLOOKUP(C22,$B$33:$F$38,5)</f>
        <v>42314</v>
      </c>
      <c r="C22" t="str">
        <f>Letterprogramma!F9</f>
        <v>C</v>
      </c>
      <c r="D22" t="str">
        <f>Letterprogramma!G9</f>
        <v>A</v>
      </c>
      <c r="E22" s="4">
        <f t="shared" si="0"/>
        <v>0.8125</v>
      </c>
      <c r="F22" t="str">
        <f t="shared" si="6"/>
        <v>TOG 4</v>
      </c>
      <c r="G22" t="str">
        <f t="shared" si="6"/>
        <v>Atlantic 1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>B23</f>
        <v>42312</v>
      </c>
      <c r="B23" s="1">
        <f>Letterprogramma!A9+VLOOKUP(C23,$B$33:$F$38,5)</f>
        <v>42312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Diveko 1</v>
      </c>
      <c r="G23" t="str">
        <f t="shared" si="6"/>
        <v>NN Rotterdam 2</v>
      </c>
      <c r="I23" t="str">
        <f t="shared" si="1"/>
        <v xml:space="preserve"> </v>
      </c>
      <c r="J23">
        <f t="shared" si="4"/>
        <v>0</v>
      </c>
      <c r="K23">
        <f t="shared" si="4"/>
        <v>1</v>
      </c>
      <c r="L23">
        <f t="shared" si="5"/>
        <v>1</v>
      </c>
    </row>
    <row r="24" spans="1:12">
      <c r="A24" s="1">
        <f t="shared" si="2"/>
        <v>42314</v>
      </c>
      <c r="B24" s="1">
        <f>Letterprogramma!A9+VLOOKUP(C24,$B$33:$F$38,5)</f>
        <v>42314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Overschie 4</v>
      </c>
      <c r="G24" t="str">
        <f t="shared" si="6"/>
        <v>Combat 3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2"/>
        <v>42324</v>
      </c>
      <c r="B25" s="1">
        <f>Letterprogramma!A10+VLOOKUP(C25,$B$33:$F$38,5)</f>
        <v>42324</v>
      </c>
      <c r="C25" t="str">
        <f>Letterprogramma!F10</f>
        <v>A</v>
      </c>
      <c r="D25" t="str">
        <f>Letterprogramma!G10</f>
        <v>E</v>
      </c>
      <c r="E25" s="4">
        <f t="shared" si="0"/>
        <v>0.84375</v>
      </c>
      <c r="F25" t="str">
        <f t="shared" si="6"/>
        <v>Atlantic 1</v>
      </c>
      <c r="G25" t="str">
        <f t="shared" si="6"/>
        <v>NN Rotterdam 2</v>
      </c>
      <c r="I25" t="str">
        <f t="shared" si="1"/>
        <v xml:space="preserve"> </v>
      </c>
      <c r="J25">
        <f t="shared" si="4"/>
        <v>0</v>
      </c>
      <c r="K25">
        <f t="shared" si="4"/>
        <v>1</v>
      </c>
      <c r="L25">
        <f t="shared" si="5"/>
        <v>1</v>
      </c>
    </row>
    <row r="26" spans="1:12">
      <c r="A26" s="1">
        <f t="shared" si="2"/>
        <v>42328</v>
      </c>
      <c r="B26" s="1">
        <f>Letterprogramma!A10+VLOOKUP(C26,$B$33:$F$38,5)</f>
        <v>42328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6"/>
        <v>Combat 3</v>
      </c>
      <c r="G26" t="str">
        <f t="shared" si="6"/>
        <v>Diveko 1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>
      <c r="A27" s="1">
        <f t="shared" si="2"/>
        <v>42328</v>
      </c>
      <c r="B27" s="1">
        <f>Letterprogramma!A10+VLOOKUP(C27,$B$33:$F$38,5)</f>
        <v>42328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Overschie 4</v>
      </c>
      <c r="G27" t="str">
        <f t="shared" si="6"/>
        <v>TOG 4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9">
        <f t="shared" si="2"/>
        <v>42335</v>
      </c>
      <c r="B28" s="9">
        <f>Letterprogramma!A11+VLOOKUP(C28,$B$33:$F$38,5)</f>
        <v>42335</v>
      </c>
      <c r="C28" s="16" t="str">
        <f>Letterprogramma!F11</f>
        <v>D</v>
      </c>
      <c r="D28" s="16" t="str">
        <f>Letterprogramma!G11</f>
        <v>A</v>
      </c>
      <c r="E28" s="17">
        <f t="shared" si="0"/>
        <v>0.83333333333333337</v>
      </c>
      <c r="F28" s="16" t="str">
        <f t="shared" si="6"/>
        <v>Combat 3</v>
      </c>
      <c r="G28" s="16" t="str">
        <f t="shared" si="6"/>
        <v>Atlantic 1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2"/>
        <v>42333</v>
      </c>
      <c r="B29" s="1">
        <f>Letterprogramma!A11+VLOOKUP(C29,$B$33:$F$38,5)</f>
        <v>42333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Diveko 1</v>
      </c>
      <c r="G29" t="str">
        <f t="shared" si="6"/>
        <v>Overschie 4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>
      <c r="A30" s="1">
        <f t="shared" si="2"/>
        <v>42331</v>
      </c>
      <c r="B30" s="1">
        <f>Letterprogramma!A11+VLOOKUP(C30,$B$33:$F$38,5)</f>
        <v>42331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6"/>
        <v>NN Rotterdam 2</v>
      </c>
      <c r="G30" t="str">
        <f t="shared" si="6"/>
        <v>TOG 4</v>
      </c>
      <c r="I30" t="str">
        <f>IF(A30=B30," ","VERPLAATST")</f>
        <v xml:space="preserve"> </v>
      </c>
      <c r="J30">
        <f t="shared" si="4"/>
        <v>1</v>
      </c>
      <c r="K30">
        <f t="shared" si="4"/>
        <v>0</v>
      </c>
      <c r="L30">
        <f t="shared" si="5"/>
        <v>1</v>
      </c>
    </row>
    <row r="32" spans="1:12">
      <c r="B32" t="str">
        <f>Indeling!A8</f>
        <v>4e</v>
      </c>
      <c r="C32" t="str">
        <f>Indeling!A8</f>
        <v>4e</v>
      </c>
      <c r="D32" t="str">
        <f>Indeling!B8</f>
        <v>klasse - Poule B</v>
      </c>
    </row>
    <row r="33" spans="2:7">
      <c r="B33" t="s">
        <v>30</v>
      </c>
      <c r="C33" t="str">
        <f>Indeling!B9</f>
        <v>Atlantic 1</v>
      </c>
      <c r="D33" s="4" t="str">
        <f>Indeling!C9</f>
        <v>MA</v>
      </c>
      <c r="E33" s="4">
        <f>Indeling!D9</f>
        <v>0.84375</v>
      </c>
      <c r="F33">
        <f>VLOOKUP(D33,Indeling!$G$79:$H$84,2)</f>
        <v>0</v>
      </c>
      <c r="G33" t="str">
        <f>MID(B32,8,1)</f>
        <v/>
      </c>
    </row>
    <row r="34" spans="2:7">
      <c r="B34" t="s">
        <v>31</v>
      </c>
      <c r="C34" t="str">
        <f>Indeling!B10</f>
        <v>Diveko 1</v>
      </c>
      <c r="D34" s="4" t="str">
        <f>Indeling!C10</f>
        <v>WO</v>
      </c>
      <c r="E34" s="4">
        <f>Indeling!D10</f>
        <v>0.83333333333333337</v>
      </c>
      <c r="F34">
        <f>VLOOKUP(D34,Indeling!$G$79:$H$84,2)</f>
        <v>2</v>
      </c>
      <c r="G34" t="str">
        <f>G33</f>
        <v/>
      </c>
    </row>
    <row r="35" spans="2:7">
      <c r="B35" t="s">
        <v>32</v>
      </c>
      <c r="C35" s="14" t="str">
        <f>Indeling!B11</f>
        <v>TOG 4</v>
      </c>
      <c r="D35" s="4" t="str">
        <f>Indeling!C11</f>
        <v>VR</v>
      </c>
      <c r="E35" s="4">
        <f>Indeling!D11</f>
        <v>0.8125</v>
      </c>
      <c r="F35">
        <f>VLOOKUP(D35,Indeling!$G$79:$H$84,2)</f>
        <v>4</v>
      </c>
      <c r="G35" t="str">
        <f>G34</f>
        <v/>
      </c>
    </row>
    <row r="36" spans="2:7">
      <c r="B36" t="s">
        <v>33</v>
      </c>
      <c r="C36" t="str">
        <f>Indeling!B12</f>
        <v>Combat 3</v>
      </c>
      <c r="D36" s="4" t="str">
        <f>Indeling!C12</f>
        <v>VR</v>
      </c>
      <c r="E36" s="4">
        <f>Indeling!D12</f>
        <v>0.83333333333333337</v>
      </c>
      <c r="F36">
        <f>VLOOKUP(D36,Indeling!$G$79:$H$84,2)</f>
        <v>4</v>
      </c>
      <c r="G36" t="str">
        <f>G35</f>
        <v/>
      </c>
    </row>
    <row r="37" spans="2:7">
      <c r="B37" t="s">
        <v>34</v>
      </c>
      <c r="C37" t="str">
        <f>Indeling!B13</f>
        <v>NN Rotterdam 2</v>
      </c>
      <c r="D37" s="4" t="str">
        <f>Indeling!C13</f>
        <v>MA</v>
      </c>
      <c r="E37" s="4">
        <f>Indeling!D13</f>
        <v>0.83333333333333337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Indeling!B14</f>
        <v>Overschie 4</v>
      </c>
      <c r="D38" s="4" t="str">
        <f>Indeling!C14</f>
        <v>VR</v>
      </c>
      <c r="E38" s="4">
        <f>Indeling!D14</f>
        <v>0.83333333333333337</v>
      </c>
      <c r="F38">
        <f>VLOOKUP(D38,Indeling!$G$79:$H$84,2)</f>
        <v>4</v>
      </c>
      <c r="G38" t="str">
        <f>G37</f>
        <v/>
      </c>
    </row>
  </sheetData>
  <autoFilter ref="A1:L30">
    <filterColumn colId="11"/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F33" sqref="F33"/>
    </sheetView>
  </sheetViews>
  <sheetFormatPr defaultRowHeight="15"/>
  <cols>
    <col min="2" max="2" width="9.140625" hidden="1" customWidth="1"/>
    <col min="3" max="3" width="4" hidden="1" customWidth="1"/>
    <col min="4" max="4" width="4.28515625" hidden="1" customWidth="1"/>
    <col min="6" max="7" width="18.140625" customWidth="1"/>
  </cols>
  <sheetData>
    <row r="1" spans="1:12">
      <c r="A1" s="1">
        <f>B1</f>
        <v>42254</v>
      </c>
      <c r="B1" s="1">
        <f>Letterprogramma!A2+VLOOKUP(C1,$B$33:$F$38,5)</f>
        <v>42254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ATTC Evo-Repro 4</v>
      </c>
      <c r="G1" t="str">
        <f>VLOOKUP(D1,$B$33:$C$38,2)</f>
        <v>Sassem 3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>
      <c r="A2" s="1">
        <f t="shared" ref="A2:A30" si="2">B2</f>
        <v>42254</v>
      </c>
      <c r="B2" s="1">
        <f>Letterprogramma!A2+VLOOKUP(C2,$B$33:$F$38,5)</f>
        <v>42254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NN Rotterdam 3</v>
      </c>
      <c r="G2" t="str">
        <f t="shared" si="3"/>
        <v>Docos 11</v>
      </c>
      <c r="I2" t="str">
        <f t="shared" si="1"/>
        <v xml:space="preserve"> </v>
      </c>
      <c r="J2">
        <f t="shared" ref="J2:K30" si="4">IF(MID(F2,1,12)="NN Rotterdam",1,0)</f>
        <v>1</v>
      </c>
      <c r="K2">
        <f t="shared" si="4"/>
        <v>0</v>
      </c>
      <c r="L2">
        <f t="shared" ref="L2:L30" si="5">J2+K2</f>
        <v>1</v>
      </c>
    </row>
    <row r="3" spans="1:12" hidden="1">
      <c r="A3" s="1">
        <f t="shared" si="2"/>
        <v>42254</v>
      </c>
      <c r="B3" s="1">
        <f>Letterprogramma!A2+VLOOKUP(C3,$B$33:$F$38,5)</f>
        <v>42254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 t="str">
        <f t="shared" si="3"/>
        <v>VVV 7</v>
      </c>
      <c r="G3" t="str">
        <f t="shared" si="3"/>
        <v>SIOK 3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2"/>
        <v>42264</v>
      </c>
      <c r="B4" s="1">
        <f>Letterprogramma!A3+VLOOKUP(C4,$B$33:$F$38,5)</f>
        <v>42264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SIOK 3</v>
      </c>
      <c r="G4" t="str">
        <f t="shared" si="3"/>
        <v>ATTC Evo-Repro 4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2"/>
        <v>42261</v>
      </c>
      <c r="B5" s="1">
        <f>Letterprogramma!A3+VLOOKUP(C5,$B$33:$F$38,5)</f>
        <v>42261</v>
      </c>
      <c r="C5" t="str">
        <f>Letterprogramma!H3</f>
        <v>B</v>
      </c>
      <c r="D5" t="str">
        <f>Letterprogramma!I3</f>
        <v>C</v>
      </c>
      <c r="E5" s="4">
        <f t="shared" si="0"/>
        <v>0.82291666666666663</v>
      </c>
      <c r="F5" t="str">
        <f t="shared" si="3"/>
        <v>Sassem 3</v>
      </c>
      <c r="G5" t="str">
        <f t="shared" si="3"/>
        <v>NN Rotterdam 3</v>
      </c>
      <c r="I5" t="str">
        <f t="shared" si="1"/>
        <v xml:space="preserve"> </v>
      </c>
      <c r="J5">
        <f t="shared" si="4"/>
        <v>0</v>
      </c>
      <c r="K5">
        <f t="shared" si="4"/>
        <v>1</v>
      </c>
      <c r="L5">
        <f t="shared" si="5"/>
        <v>1</v>
      </c>
    </row>
    <row r="6" spans="1:12" hidden="1">
      <c r="A6" s="1">
        <f>B6</f>
        <v>42264</v>
      </c>
      <c r="B6" s="1">
        <f>Letterprogramma!A3+VLOOKUP(C6,$B$33:$F$38,5)</f>
        <v>42264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Docos 11</v>
      </c>
      <c r="G6" t="str">
        <f t="shared" si="3"/>
        <v>VVV 7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2"/>
        <v>42268</v>
      </c>
      <c r="B7" s="1">
        <f>Letterprogramma!A4+VLOOKUP(C7,$B$33:$F$38,5)</f>
        <v>42268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ATTC Evo-Repro 4</v>
      </c>
      <c r="G7" t="str">
        <f t="shared" si="3"/>
        <v>NN Rotterdam 3</v>
      </c>
      <c r="I7" t="str">
        <f t="shared" si="1"/>
        <v xml:space="preserve"> </v>
      </c>
      <c r="J7">
        <f t="shared" si="4"/>
        <v>0</v>
      </c>
      <c r="K7">
        <f t="shared" si="4"/>
        <v>1</v>
      </c>
      <c r="L7">
        <f t="shared" si="5"/>
        <v>1</v>
      </c>
    </row>
    <row r="8" spans="1:12" hidden="1">
      <c r="A8" s="1">
        <f t="shared" si="2"/>
        <v>42268</v>
      </c>
      <c r="B8" s="1">
        <f>Letterprogramma!A4+VLOOKUP(C8,$B$33:$F$38,5)</f>
        <v>42268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 t="str">
        <f t="shared" si="3"/>
        <v>VVV 7</v>
      </c>
      <c r="G8" t="str">
        <f t="shared" si="3"/>
        <v>Sassem 3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2"/>
        <v>42271</v>
      </c>
      <c r="B9" s="1">
        <f>Letterprogramma!A4+VLOOKUP(C9,$B$33:$F$38,5)</f>
        <v>42271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Docos 11</v>
      </c>
      <c r="G9" t="str">
        <f t="shared" si="3"/>
        <v>SIOK 3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2"/>
        <v>42275</v>
      </c>
      <c r="B10" s="1">
        <f>Letterprogramma!A5+VLOOKUP(C10,$B$33:$F$38,5)</f>
        <v>42275</v>
      </c>
      <c r="C10" t="str">
        <f>Letterprogramma!F5</f>
        <v>E</v>
      </c>
      <c r="D10" t="str">
        <f>Letterprogramma!G5</f>
        <v>A</v>
      </c>
      <c r="E10" s="4">
        <f t="shared" si="0"/>
        <v>0.84375</v>
      </c>
      <c r="F10" t="str">
        <f t="shared" si="3"/>
        <v>VVV 7</v>
      </c>
      <c r="G10" t="str">
        <f t="shared" si="3"/>
        <v>ATTC Evo-Repro 4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 hidden="1">
      <c r="A11" s="1">
        <f t="shared" si="2"/>
        <v>42275</v>
      </c>
      <c r="B11" s="1">
        <f>Letterprogramma!A5+VLOOKUP(C11,$B$33:$F$38,5)</f>
        <v>42275</v>
      </c>
      <c r="C11" t="str">
        <f>Letterprogramma!H5</f>
        <v>B</v>
      </c>
      <c r="D11" t="str">
        <f>Letterprogramma!I5</f>
        <v>D</v>
      </c>
      <c r="E11" s="4">
        <f t="shared" si="0"/>
        <v>0.82291666666666663</v>
      </c>
      <c r="F11" t="str">
        <f t="shared" si="3"/>
        <v>Sassem 3</v>
      </c>
      <c r="G11" t="str">
        <f t="shared" si="3"/>
        <v>Docos 11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>
      <c r="A12" s="1">
        <f t="shared" si="2"/>
        <v>42275</v>
      </c>
      <c r="B12" s="1">
        <f>Letterprogramma!A5+VLOOKUP(C12,$B$33:$F$38,5)</f>
        <v>42275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NN Rotterdam 3</v>
      </c>
      <c r="G12" t="str">
        <f t="shared" si="3"/>
        <v>SIOK 3</v>
      </c>
      <c r="I12" t="str">
        <f t="shared" si="1"/>
        <v xml:space="preserve"> </v>
      </c>
      <c r="J12">
        <f t="shared" si="4"/>
        <v>1</v>
      </c>
      <c r="K12">
        <f t="shared" si="4"/>
        <v>0</v>
      </c>
      <c r="L12">
        <f t="shared" si="5"/>
        <v>1</v>
      </c>
    </row>
    <row r="13" spans="1:12" hidden="1">
      <c r="A13" s="1">
        <f t="shared" si="2"/>
        <v>42282</v>
      </c>
      <c r="B13" s="1">
        <f>Letterprogramma!A6+VLOOKUP(C13,$B$33:$F$38,5)</f>
        <v>42282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ATTC Evo-Repro 4</v>
      </c>
      <c r="G13" t="str">
        <f t="shared" si="3"/>
        <v>Docos 11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 hidden="1">
      <c r="A14" s="1">
        <f t="shared" si="2"/>
        <v>42285</v>
      </c>
      <c r="B14" s="1">
        <f>Letterprogramma!A6+VLOOKUP(C14,$B$33:$F$38,5)</f>
        <v>42285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SIOK 3</v>
      </c>
      <c r="G14" t="str">
        <f t="shared" si="3"/>
        <v>Sassem 3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>
      <c r="A15" s="1">
        <f t="shared" si="2"/>
        <v>42282</v>
      </c>
      <c r="B15" s="1">
        <f>Letterprogramma!A6+VLOOKUP(C15,$B$33:$F$38,5)</f>
        <v>42282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NN Rotterdam 3</v>
      </c>
      <c r="G15" t="str">
        <f t="shared" si="3"/>
        <v>VVV 7</v>
      </c>
      <c r="I15" t="str">
        <f t="shared" si="1"/>
        <v xml:space="preserve"> </v>
      </c>
      <c r="J15">
        <f t="shared" si="4"/>
        <v>1</v>
      </c>
      <c r="K15">
        <f t="shared" si="4"/>
        <v>0</v>
      </c>
      <c r="L15">
        <f t="shared" si="5"/>
        <v>1</v>
      </c>
    </row>
    <row r="16" spans="1:12" hidden="1">
      <c r="A16" s="1">
        <f t="shared" si="2"/>
        <v>42296</v>
      </c>
      <c r="B16" s="1">
        <f>Letterprogramma!A7+VLOOKUP(C16,$B$33:$F$38,5)</f>
        <v>42296</v>
      </c>
      <c r="C16" t="str">
        <f>Letterprogramma!F7</f>
        <v>B</v>
      </c>
      <c r="D16" t="str">
        <f>Letterprogramma!G7</f>
        <v>A</v>
      </c>
      <c r="E16" s="4">
        <f t="shared" si="0"/>
        <v>0.82291666666666663</v>
      </c>
      <c r="F16" t="str">
        <f t="shared" si="3"/>
        <v>Sassem 3</v>
      </c>
      <c r="G16" t="str">
        <f t="shared" si="3"/>
        <v>ATTC Evo-Repro 4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>
      <c r="A17" s="1">
        <f t="shared" si="2"/>
        <v>42299</v>
      </c>
      <c r="B17" s="1">
        <f>Letterprogramma!A7+VLOOKUP(C17,$B$33:$F$38,5)</f>
        <v>42299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3"/>
        <v>Docos 11</v>
      </c>
      <c r="G17" t="str">
        <f t="shared" si="3"/>
        <v>NN Rotterdam 3</v>
      </c>
      <c r="I17" t="str">
        <f t="shared" si="1"/>
        <v xml:space="preserve"> </v>
      </c>
      <c r="J17">
        <f t="shared" si="4"/>
        <v>0</v>
      </c>
      <c r="K17">
        <f t="shared" si="4"/>
        <v>1</v>
      </c>
      <c r="L17">
        <f t="shared" si="5"/>
        <v>1</v>
      </c>
    </row>
    <row r="18" spans="1:12" hidden="1">
      <c r="A18" s="1">
        <f t="shared" si="2"/>
        <v>42299</v>
      </c>
      <c r="B18" s="1">
        <f>Letterprogramma!A7+VLOOKUP(C18,$B$33:$F$38,5)</f>
        <v>42299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SIOK 3</v>
      </c>
      <c r="G18" t="str">
        <f t="shared" si="6"/>
        <v>VVV 7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2"/>
        <v>42303</v>
      </c>
      <c r="B19" s="1">
        <f>Letterprogramma!A8+VLOOKUP(C19,$B$33:$F$38,5)</f>
        <v>42303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ATTC Evo-Repro 4</v>
      </c>
      <c r="G19" t="str">
        <f t="shared" si="6"/>
        <v>SIOK 3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 t="shared" si="2"/>
        <v>42303</v>
      </c>
      <c r="B20" s="1">
        <f>Letterprogramma!A8+VLOOKUP(C20,$B$33:$F$38,5)</f>
        <v>42303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NN Rotterdam 3</v>
      </c>
      <c r="G20" t="str">
        <f t="shared" si="6"/>
        <v>Sassem 3</v>
      </c>
      <c r="I20" t="str">
        <f t="shared" si="1"/>
        <v xml:space="preserve"> </v>
      </c>
      <c r="J20">
        <f t="shared" si="4"/>
        <v>1</v>
      </c>
      <c r="K20">
        <f t="shared" si="4"/>
        <v>0</v>
      </c>
      <c r="L20">
        <f t="shared" si="5"/>
        <v>1</v>
      </c>
    </row>
    <row r="21" spans="1:12" hidden="1">
      <c r="A21" s="1">
        <f t="shared" si="2"/>
        <v>42303</v>
      </c>
      <c r="B21" s="1">
        <f>Letterprogramma!A8+VLOOKUP(C21,$B$33:$F$38,5)</f>
        <v>42303</v>
      </c>
      <c r="C21" t="str">
        <f>Letterprogramma!J8</f>
        <v>E</v>
      </c>
      <c r="D21" t="str">
        <f>Letterprogramma!K8</f>
        <v>D</v>
      </c>
      <c r="E21" s="4">
        <f t="shared" si="0"/>
        <v>0.84375</v>
      </c>
      <c r="F21" t="str">
        <f t="shared" si="6"/>
        <v>VVV 7</v>
      </c>
      <c r="G21" t="str">
        <f t="shared" si="6"/>
        <v>Docos 11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 t="shared" si="2"/>
        <v>42310</v>
      </c>
      <c r="B22" s="1">
        <f>Letterprogramma!A9+VLOOKUP(C22,$B$33:$F$38,5)</f>
        <v>42310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NN Rotterdam 3</v>
      </c>
      <c r="G22" t="str">
        <f t="shared" si="6"/>
        <v>ATTC Evo-Repro 4</v>
      </c>
      <c r="I22" t="str">
        <f t="shared" si="1"/>
        <v xml:space="preserve"> </v>
      </c>
      <c r="J22">
        <f t="shared" si="4"/>
        <v>1</v>
      </c>
      <c r="K22">
        <f t="shared" si="4"/>
        <v>0</v>
      </c>
      <c r="L22">
        <f t="shared" si="5"/>
        <v>1</v>
      </c>
    </row>
    <row r="23" spans="1:12" hidden="1">
      <c r="A23" s="1">
        <f>B23</f>
        <v>42310</v>
      </c>
      <c r="B23" s="1">
        <f>Letterprogramma!A9+VLOOKUP(C23,$B$33:$F$38,5)</f>
        <v>42310</v>
      </c>
      <c r="C23" t="str">
        <f>Letterprogramma!H9</f>
        <v>B</v>
      </c>
      <c r="D23" t="str">
        <f>Letterprogramma!I9</f>
        <v>E</v>
      </c>
      <c r="E23" s="4">
        <f t="shared" si="0"/>
        <v>0.82291666666666663</v>
      </c>
      <c r="F23" t="str">
        <f t="shared" si="6"/>
        <v>Sassem 3</v>
      </c>
      <c r="G23" t="str">
        <f t="shared" si="6"/>
        <v>VVV 7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 t="shared" si="2"/>
        <v>42313</v>
      </c>
      <c r="B24" s="1">
        <f>Letterprogramma!A9+VLOOKUP(C24,$B$33:$F$38,5)</f>
        <v>42313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SIOK 3</v>
      </c>
      <c r="G24" t="str">
        <f t="shared" si="6"/>
        <v>Docos 11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2"/>
        <v>42324</v>
      </c>
      <c r="B25" s="1">
        <f>Letterprogramma!A10+VLOOKUP(C25,$B$33:$F$38,5)</f>
        <v>42324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ATTC Evo-Repro 4</v>
      </c>
      <c r="G25" t="str">
        <f t="shared" si="6"/>
        <v>VVV 7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 hidden="1">
      <c r="A26" s="1">
        <f t="shared" si="2"/>
        <v>42327</v>
      </c>
      <c r="B26" s="1">
        <f>Letterprogramma!A10+VLOOKUP(C26,$B$33:$F$38,5)</f>
        <v>42327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6"/>
        <v>Docos 11</v>
      </c>
      <c r="G26" t="str">
        <f t="shared" si="6"/>
        <v>Sassem 3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>
      <c r="A27" s="1">
        <f t="shared" si="2"/>
        <v>42327</v>
      </c>
      <c r="B27" s="1">
        <f>Letterprogramma!A10+VLOOKUP(C27,$B$33:$F$38,5)</f>
        <v>42327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SIOK 3</v>
      </c>
      <c r="G27" t="str">
        <f t="shared" si="6"/>
        <v>NN Rotterdam 3</v>
      </c>
      <c r="I27" t="str">
        <f t="shared" si="1"/>
        <v xml:space="preserve"> </v>
      </c>
      <c r="J27">
        <f t="shared" si="4"/>
        <v>0</v>
      </c>
      <c r="K27">
        <f t="shared" si="4"/>
        <v>1</v>
      </c>
      <c r="L27">
        <f t="shared" si="5"/>
        <v>1</v>
      </c>
    </row>
    <row r="28" spans="1:12" hidden="1">
      <c r="A28" s="1">
        <f t="shared" si="2"/>
        <v>42334</v>
      </c>
      <c r="B28" s="1">
        <f>Letterprogramma!A11+VLOOKUP(C28,$B$33:$F$38,5)</f>
        <v>42334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 t="str">
        <f t="shared" si="6"/>
        <v>Docos 11</v>
      </c>
      <c r="G28" t="str">
        <f t="shared" si="6"/>
        <v>ATTC Evo-Repro 4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 hidden="1">
      <c r="A29" s="1">
        <f t="shared" si="2"/>
        <v>42331</v>
      </c>
      <c r="B29" s="1">
        <f>Letterprogramma!A11+VLOOKUP(C29,$B$33:$F$38,5)</f>
        <v>42331</v>
      </c>
      <c r="C29" t="str">
        <f>Letterprogramma!H11</f>
        <v>B</v>
      </c>
      <c r="D29" t="str">
        <f>Letterprogramma!I11</f>
        <v>F</v>
      </c>
      <c r="E29" s="4">
        <f t="shared" si="0"/>
        <v>0.82291666666666663</v>
      </c>
      <c r="F29" t="str">
        <f t="shared" si="6"/>
        <v>Sassem 3</v>
      </c>
      <c r="G29" t="str">
        <f t="shared" si="6"/>
        <v>SIOK 3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>
      <c r="A30" s="1">
        <f t="shared" si="2"/>
        <v>42331</v>
      </c>
      <c r="B30" s="1">
        <f>Letterprogramma!A11+VLOOKUP(C30,$B$33:$F$38,5)</f>
        <v>42331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 t="str">
        <f t="shared" si="6"/>
        <v>VVV 7</v>
      </c>
      <c r="G30" t="str">
        <f t="shared" si="6"/>
        <v>NN Rotterdam 3</v>
      </c>
      <c r="I30" t="str">
        <f>IF(A30=B30," ","VERPLAATST")</f>
        <v xml:space="preserve"> </v>
      </c>
      <c r="J30">
        <f t="shared" si="4"/>
        <v>0</v>
      </c>
      <c r="K30">
        <f t="shared" si="4"/>
        <v>1</v>
      </c>
      <c r="L30">
        <f t="shared" si="5"/>
        <v>1</v>
      </c>
    </row>
    <row r="32" spans="1:12">
      <c r="B32" t="str">
        <f>Indeling!A15</f>
        <v>4e</v>
      </c>
      <c r="C32" t="str">
        <f>Indeling!A15</f>
        <v>4e</v>
      </c>
      <c r="D32" t="str">
        <f>Indeling!B15</f>
        <v>klasse - Poule B</v>
      </c>
    </row>
    <row r="33" spans="2:7">
      <c r="B33" t="s">
        <v>30</v>
      </c>
      <c r="C33" t="str">
        <f>Indeling!B16</f>
        <v>ATTC Evo-Repro 4</v>
      </c>
      <c r="D33" s="4" t="str">
        <f>Indeling!C16</f>
        <v>MA</v>
      </c>
      <c r="E33" s="4">
        <f>Indeling!D16</f>
        <v>0.83333333333333337</v>
      </c>
      <c r="F33">
        <f>VLOOKUP(D33,Indeling!$G$79:$H$84,2)</f>
        <v>0</v>
      </c>
      <c r="G33" t="str">
        <f>MID(B32,8,1)</f>
        <v/>
      </c>
    </row>
    <row r="34" spans="2:7">
      <c r="B34" t="s">
        <v>31</v>
      </c>
      <c r="C34" t="str">
        <f>Indeling!B17</f>
        <v>Sassem 3</v>
      </c>
      <c r="D34" s="4" t="str">
        <f>Indeling!C17</f>
        <v>MA</v>
      </c>
      <c r="E34" s="4">
        <f>Indeling!D17</f>
        <v>0.82291666666666663</v>
      </c>
      <c r="F34">
        <f>VLOOKUP(D34,Indeling!$G$79:$H$84,2)</f>
        <v>0</v>
      </c>
      <c r="G34" t="str">
        <f>G33</f>
        <v/>
      </c>
    </row>
    <row r="35" spans="2:7">
      <c r="B35" t="s">
        <v>32</v>
      </c>
      <c r="C35" t="str">
        <f>Indeling!B18</f>
        <v>NN Rotterdam 3</v>
      </c>
      <c r="D35" s="4" t="str">
        <f>Indeling!C18</f>
        <v>MA</v>
      </c>
      <c r="E35" s="4">
        <f>Indeling!D18</f>
        <v>0.83333333333333337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Indeling!B19</f>
        <v>Docos 11</v>
      </c>
      <c r="D36" s="4" t="str">
        <f>Indeling!C19</f>
        <v>DO</v>
      </c>
      <c r="E36" s="4">
        <f>Indeling!D19</f>
        <v>0.83333333333333337</v>
      </c>
      <c r="F36">
        <f>VLOOKUP(D36,Indeling!$G$79:$H$84,2)</f>
        <v>3</v>
      </c>
      <c r="G36" t="str">
        <f>G35</f>
        <v/>
      </c>
    </row>
    <row r="37" spans="2:7">
      <c r="B37" t="s">
        <v>34</v>
      </c>
      <c r="C37" t="str">
        <f>Indeling!B20</f>
        <v>VVV 7</v>
      </c>
      <c r="D37" s="4" t="str">
        <f>Indeling!C20</f>
        <v>MA</v>
      </c>
      <c r="E37" s="4">
        <f>Indeling!D20</f>
        <v>0.84375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Indeling!B21</f>
        <v>SIOK 3</v>
      </c>
      <c r="D38" s="4" t="str">
        <f>Indeling!C21</f>
        <v>DO</v>
      </c>
      <c r="E38" s="4">
        <f>Indeling!D21</f>
        <v>0.83333333333333337</v>
      </c>
      <c r="F38">
        <f>VLOOKUP(D38,Indeling!$G$79:$H$84,2)</f>
        <v>3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2" sqref="A2:G28"/>
    </sheetView>
  </sheetViews>
  <sheetFormatPr defaultRowHeight="15"/>
  <cols>
    <col min="2" max="2" width="9.140625" hidden="1" customWidth="1"/>
    <col min="3" max="3" width="4" hidden="1" customWidth="1"/>
    <col min="4" max="4" width="4.28515625" hidden="1" customWidth="1"/>
    <col min="6" max="7" width="18.140625" customWidth="1"/>
  </cols>
  <sheetData>
    <row r="1" spans="1:12">
      <c r="A1" s="1">
        <f>B1</f>
        <v>42254</v>
      </c>
      <c r="B1" s="1">
        <f>Letterprogramma!A2+VLOOKUP(C1,$B$33:$F$38,5)</f>
        <v>42254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ATTC Evo-Repro 7</v>
      </c>
      <c r="G1" t="str">
        <f>VLOOKUP(D1,$B$33:$C$38,2)</f>
        <v>Salamanders 10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>
      <c r="A2" s="1">
        <f t="shared" ref="A2:A30" si="2">B2</f>
        <v>42254</v>
      </c>
      <c r="B2" s="1">
        <f>Letterprogramma!A2+VLOOKUP(C2,$B$33:$F$38,5)</f>
        <v>42254</v>
      </c>
      <c r="C2" t="str">
        <f>Letterprogramma!H2</f>
        <v>C</v>
      </c>
      <c r="D2" t="str">
        <f>Letterprogramma!I2</f>
        <v>D</v>
      </c>
      <c r="E2" s="4">
        <f t="shared" si="0"/>
        <v>0.84375</v>
      </c>
      <c r="F2" t="str">
        <f t="shared" ref="F2:G17" si="3">VLOOKUP(C2,$B$33:$C$38,2)</f>
        <v>Reflex VS 2</v>
      </c>
      <c r="G2" t="str">
        <f t="shared" si="3"/>
        <v>NN Rotterdam 4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1</v>
      </c>
      <c r="L2">
        <f t="shared" ref="L2:L30" si="5">J2+K2</f>
        <v>1</v>
      </c>
    </row>
    <row r="3" spans="1:12" hidden="1">
      <c r="A3" s="1">
        <f t="shared" si="2"/>
        <v>42254</v>
      </c>
      <c r="B3" s="1">
        <f>Letterprogramma!A2+VLOOKUP(C3,$B$33:$F$38,5)</f>
        <v>42254</v>
      </c>
      <c r="C3" t="str">
        <f>Letterprogramma!J2</f>
        <v>E</v>
      </c>
      <c r="D3" t="str">
        <f>Letterprogramma!K2</f>
        <v>F</v>
      </c>
      <c r="E3" s="4">
        <f t="shared" si="0"/>
        <v>0.82291666666666663</v>
      </c>
      <c r="F3" t="str">
        <f t="shared" si="3"/>
        <v>Sassem 4</v>
      </c>
      <c r="G3" t="str">
        <f t="shared" si="3"/>
        <v>Taverzo 15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2"/>
        <v>42264</v>
      </c>
      <c r="B4" s="1">
        <f>Letterprogramma!A3+VLOOKUP(C4,$B$33:$F$38,5)</f>
        <v>42264</v>
      </c>
      <c r="C4" t="str">
        <f>Letterprogramma!F3</f>
        <v>F</v>
      </c>
      <c r="D4" t="str">
        <f>Letterprogramma!G3</f>
        <v>A</v>
      </c>
      <c r="E4" s="4">
        <f t="shared" si="0"/>
        <v>0.84375</v>
      </c>
      <c r="F4" t="str">
        <f t="shared" si="3"/>
        <v>Taverzo 15</v>
      </c>
      <c r="G4" t="str">
        <f t="shared" si="3"/>
        <v>ATTC Evo-Repro 7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 hidden="1">
      <c r="A5" s="1">
        <f t="shared" si="2"/>
        <v>42261</v>
      </c>
      <c r="B5" s="1">
        <f>Letterprogramma!A3+VLOOKUP(C5,$B$33:$F$38,5)</f>
        <v>42261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Salamanders 10</v>
      </c>
      <c r="G5" t="str">
        <f t="shared" si="3"/>
        <v>Reflex VS 2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>
      <c r="A6" s="1">
        <f>B6</f>
        <v>42261</v>
      </c>
      <c r="B6" s="1">
        <f>Letterprogramma!A3+VLOOKUP(C6,$B$33:$F$38,5)</f>
        <v>42261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NN Rotterdam 4</v>
      </c>
      <c r="G6" t="str">
        <f t="shared" si="3"/>
        <v>Sassem 4</v>
      </c>
      <c r="I6" t="str">
        <f t="shared" si="1"/>
        <v xml:space="preserve"> </v>
      </c>
      <c r="J6">
        <f t="shared" si="4"/>
        <v>1</v>
      </c>
      <c r="K6">
        <f t="shared" si="4"/>
        <v>0</v>
      </c>
      <c r="L6">
        <f t="shared" si="5"/>
        <v>1</v>
      </c>
    </row>
    <row r="7" spans="1:12" hidden="1">
      <c r="A7" s="1">
        <f t="shared" si="2"/>
        <v>42268</v>
      </c>
      <c r="B7" s="1">
        <f>Letterprogramma!A4+VLOOKUP(C7,$B$33:$F$38,5)</f>
        <v>42268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ATTC Evo-Repro 7</v>
      </c>
      <c r="G7" t="str">
        <f t="shared" si="3"/>
        <v>Reflex VS 2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 hidden="1">
      <c r="A8" s="1">
        <f t="shared" si="2"/>
        <v>42268</v>
      </c>
      <c r="B8" s="1">
        <f>Letterprogramma!A4+VLOOKUP(C8,$B$33:$F$38,5)</f>
        <v>42268</v>
      </c>
      <c r="C8" t="str">
        <f>Letterprogramma!H4</f>
        <v>E</v>
      </c>
      <c r="D8" t="str">
        <f>Letterprogramma!I4</f>
        <v>B</v>
      </c>
      <c r="E8" s="4">
        <f t="shared" si="0"/>
        <v>0.82291666666666663</v>
      </c>
      <c r="F8" t="str">
        <f t="shared" si="3"/>
        <v>Sassem 4</v>
      </c>
      <c r="G8" t="str">
        <f t="shared" si="3"/>
        <v>Salamanders 10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>
      <c r="A9" s="1">
        <f t="shared" si="2"/>
        <v>42268</v>
      </c>
      <c r="B9" s="1">
        <f>Letterprogramma!A4+VLOOKUP(C9,$B$33:$F$38,5)</f>
        <v>42268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NN Rotterdam 4</v>
      </c>
      <c r="G9" t="str">
        <f t="shared" si="3"/>
        <v>Taverzo 15</v>
      </c>
      <c r="I9" t="str">
        <f t="shared" si="1"/>
        <v xml:space="preserve"> </v>
      </c>
      <c r="J9">
        <f t="shared" si="4"/>
        <v>1</v>
      </c>
      <c r="K9">
        <f t="shared" si="4"/>
        <v>0</v>
      </c>
      <c r="L9">
        <f t="shared" si="5"/>
        <v>1</v>
      </c>
    </row>
    <row r="10" spans="1:12" hidden="1">
      <c r="A10" s="1">
        <f t="shared" si="2"/>
        <v>42275</v>
      </c>
      <c r="B10" s="1">
        <f>Letterprogramma!A5+VLOOKUP(C10,$B$33:$F$38,5)</f>
        <v>42275</v>
      </c>
      <c r="C10" t="str">
        <f>Letterprogramma!F5</f>
        <v>E</v>
      </c>
      <c r="D10" t="str">
        <f>Letterprogramma!G5</f>
        <v>A</v>
      </c>
      <c r="E10" s="4">
        <f t="shared" si="0"/>
        <v>0.82291666666666663</v>
      </c>
      <c r="F10" t="str">
        <f t="shared" si="3"/>
        <v>Sassem 4</v>
      </c>
      <c r="G10" t="str">
        <f t="shared" si="3"/>
        <v>ATTC Evo-Repro 7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2"/>
        <v>42275</v>
      </c>
      <c r="B11" s="1">
        <f>Letterprogramma!A5+VLOOKUP(C11,$B$33:$F$38,5)</f>
        <v>42275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Salamanders 10</v>
      </c>
      <c r="G11" t="str">
        <f t="shared" si="3"/>
        <v>NN Rotterdam 4</v>
      </c>
      <c r="I11" t="str">
        <f t="shared" si="1"/>
        <v xml:space="preserve"> </v>
      </c>
      <c r="J11">
        <f t="shared" si="4"/>
        <v>0</v>
      </c>
      <c r="K11">
        <f t="shared" si="4"/>
        <v>1</v>
      </c>
      <c r="L11">
        <f t="shared" si="5"/>
        <v>1</v>
      </c>
    </row>
    <row r="12" spans="1:12" hidden="1">
      <c r="A12" s="1">
        <f t="shared" si="2"/>
        <v>42275</v>
      </c>
      <c r="B12" s="1">
        <f>Letterprogramma!A5+VLOOKUP(C12,$B$33:$F$38,5)</f>
        <v>42275</v>
      </c>
      <c r="C12" t="str">
        <f>Letterprogramma!J5</f>
        <v>C</v>
      </c>
      <c r="D12" t="str">
        <f>Letterprogramma!K5</f>
        <v>F</v>
      </c>
      <c r="E12" s="4">
        <f t="shared" si="0"/>
        <v>0.84375</v>
      </c>
      <c r="F12" t="str">
        <f t="shared" si="3"/>
        <v>Reflex VS 2</v>
      </c>
      <c r="G12" t="str">
        <f t="shared" si="3"/>
        <v>Taverzo 15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2"/>
        <v>42282</v>
      </c>
      <c r="B13" s="1">
        <f>Letterprogramma!A6+VLOOKUP(C13,$B$33:$F$38,5)</f>
        <v>42282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ATTC Evo-Repro 7</v>
      </c>
      <c r="G13" t="str">
        <f t="shared" si="3"/>
        <v>NN Rotterdam 4</v>
      </c>
      <c r="I13" t="str">
        <f t="shared" si="1"/>
        <v xml:space="preserve"> </v>
      </c>
      <c r="J13">
        <f t="shared" si="4"/>
        <v>0</v>
      </c>
      <c r="K13">
        <f t="shared" si="4"/>
        <v>1</v>
      </c>
      <c r="L13">
        <f t="shared" si="5"/>
        <v>1</v>
      </c>
    </row>
    <row r="14" spans="1:12" hidden="1">
      <c r="A14" s="1">
        <f t="shared" si="2"/>
        <v>42285</v>
      </c>
      <c r="B14" s="1">
        <f>Letterprogramma!A6+VLOOKUP(C14,$B$33:$F$38,5)</f>
        <v>42285</v>
      </c>
      <c r="C14" t="str">
        <f>Letterprogramma!H6</f>
        <v>F</v>
      </c>
      <c r="D14" t="str">
        <f>Letterprogramma!I6</f>
        <v>B</v>
      </c>
      <c r="E14" s="4">
        <f t="shared" si="0"/>
        <v>0.84375</v>
      </c>
      <c r="F14" t="str">
        <f t="shared" si="3"/>
        <v>Taverzo 15</v>
      </c>
      <c r="G14" t="str">
        <f t="shared" si="3"/>
        <v>Salamanders 10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2"/>
        <v>42282</v>
      </c>
      <c r="B15" s="1">
        <f>Letterprogramma!A6+VLOOKUP(C15,$B$33:$F$38,5)</f>
        <v>42282</v>
      </c>
      <c r="C15" t="str">
        <f>Letterprogramma!J6</f>
        <v>C</v>
      </c>
      <c r="D15" t="str">
        <f>Letterprogramma!K6</f>
        <v>E</v>
      </c>
      <c r="E15" s="4">
        <f t="shared" si="0"/>
        <v>0.84375</v>
      </c>
      <c r="F15" t="str">
        <f t="shared" si="3"/>
        <v>Reflex VS 2</v>
      </c>
      <c r="G15" t="str">
        <f t="shared" si="3"/>
        <v>Sassem 4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 hidden="1">
      <c r="A16" s="1">
        <f t="shared" si="2"/>
        <v>42296</v>
      </c>
      <c r="B16" s="1">
        <f>Letterprogramma!A7+VLOOKUP(C16,$B$33:$F$38,5)</f>
        <v>42296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Salamanders 10</v>
      </c>
      <c r="G16" t="str">
        <f t="shared" si="3"/>
        <v>ATTC Evo-Repro 7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>
      <c r="A17" s="1">
        <f t="shared" si="2"/>
        <v>42296</v>
      </c>
      <c r="B17" s="1">
        <f>Letterprogramma!A7+VLOOKUP(C17,$B$33:$F$38,5)</f>
        <v>42296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3"/>
        <v>NN Rotterdam 4</v>
      </c>
      <c r="G17" t="str">
        <f t="shared" si="3"/>
        <v>Reflex VS 2</v>
      </c>
      <c r="I17" t="str">
        <f t="shared" si="1"/>
        <v xml:space="preserve"> </v>
      </c>
      <c r="J17">
        <f t="shared" si="4"/>
        <v>1</v>
      </c>
      <c r="K17">
        <f t="shared" si="4"/>
        <v>0</v>
      </c>
      <c r="L17">
        <f t="shared" si="5"/>
        <v>1</v>
      </c>
    </row>
    <row r="18" spans="1:12" hidden="1">
      <c r="A18" s="1">
        <f t="shared" si="2"/>
        <v>42299</v>
      </c>
      <c r="B18" s="1">
        <f>Letterprogramma!A7+VLOOKUP(C18,$B$33:$F$38,5)</f>
        <v>42299</v>
      </c>
      <c r="C18" t="str">
        <f>Letterprogramma!J7</f>
        <v>F</v>
      </c>
      <c r="D18" t="str">
        <f>Letterprogramma!K7</f>
        <v>E</v>
      </c>
      <c r="E18" s="4">
        <f t="shared" si="0"/>
        <v>0.84375</v>
      </c>
      <c r="F18" t="str">
        <f t="shared" ref="F18:G30" si="6">VLOOKUP(C18,$B$33:$C$38,2)</f>
        <v>Taverzo 15</v>
      </c>
      <c r="G18" t="str">
        <f t="shared" si="6"/>
        <v>Sassem 4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2"/>
        <v>42303</v>
      </c>
      <c r="B19" s="1">
        <f>Letterprogramma!A8+VLOOKUP(C19,$B$33:$F$38,5)</f>
        <v>42303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ATTC Evo-Repro 7</v>
      </c>
      <c r="G19" t="str">
        <f t="shared" si="6"/>
        <v>Taverzo 15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 hidden="1">
      <c r="A20" s="1">
        <f t="shared" si="2"/>
        <v>42303</v>
      </c>
      <c r="B20" s="1">
        <f>Letterprogramma!A8+VLOOKUP(C20,$B$33:$F$38,5)</f>
        <v>42303</v>
      </c>
      <c r="C20" t="str">
        <f>Letterprogramma!H8</f>
        <v>C</v>
      </c>
      <c r="D20" t="str">
        <f>Letterprogramma!I8</f>
        <v>B</v>
      </c>
      <c r="E20" s="4">
        <f t="shared" si="0"/>
        <v>0.84375</v>
      </c>
      <c r="F20" t="str">
        <f t="shared" si="6"/>
        <v>Reflex VS 2</v>
      </c>
      <c r="G20" t="str">
        <f t="shared" si="6"/>
        <v>Salamanders 10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>
      <c r="A21" s="1">
        <f t="shared" si="2"/>
        <v>42303</v>
      </c>
      <c r="B21" s="1">
        <f>Letterprogramma!A8+VLOOKUP(C21,$B$33:$F$38,5)</f>
        <v>42303</v>
      </c>
      <c r="C21" t="str">
        <f>Letterprogramma!J8</f>
        <v>E</v>
      </c>
      <c r="D21" t="str">
        <f>Letterprogramma!K8</f>
        <v>D</v>
      </c>
      <c r="E21" s="4">
        <f t="shared" si="0"/>
        <v>0.82291666666666663</v>
      </c>
      <c r="F21" t="str">
        <f t="shared" si="6"/>
        <v>Sassem 4</v>
      </c>
      <c r="G21" t="str">
        <f t="shared" si="6"/>
        <v>NN Rotterdam 4</v>
      </c>
      <c r="I21" t="str">
        <f t="shared" si="1"/>
        <v xml:space="preserve"> </v>
      </c>
      <c r="J21">
        <f t="shared" si="4"/>
        <v>0</v>
      </c>
      <c r="K21">
        <f t="shared" si="4"/>
        <v>1</v>
      </c>
      <c r="L21">
        <f t="shared" si="5"/>
        <v>1</v>
      </c>
    </row>
    <row r="22" spans="1:12" hidden="1">
      <c r="A22" s="1">
        <f t="shared" si="2"/>
        <v>42310</v>
      </c>
      <c r="B22" s="1">
        <f>Letterprogramma!A9+VLOOKUP(C22,$B$33:$F$38,5)</f>
        <v>42310</v>
      </c>
      <c r="C22" t="str">
        <f>Letterprogramma!F9</f>
        <v>C</v>
      </c>
      <c r="D22" t="str">
        <f>Letterprogramma!G9</f>
        <v>A</v>
      </c>
      <c r="E22" s="4">
        <f t="shared" si="0"/>
        <v>0.84375</v>
      </c>
      <c r="F22" t="str">
        <f t="shared" si="6"/>
        <v>Reflex VS 2</v>
      </c>
      <c r="G22" t="str">
        <f t="shared" si="6"/>
        <v>ATTC Evo-Repro 7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 hidden="1">
      <c r="A23" s="1">
        <f>B23</f>
        <v>42310</v>
      </c>
      <c r="B23" s="1">
        <f>Letterprogramma!A9+VLOOKUP(C23,$B$33:$F$38,5)</f>
        <v>42310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Salamanders 10</v>
      </c>
      <c r="G23" t="str">
        <f t="shared" si="6"/>
        <v>Sassem 4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>
      <c r="A24" s="1">
        <f t="shared" si="2"/>
        <v>42313</v>
      </c>
      <c r="B24" s="1">
        <f>Letterprogramma!A9+VLOOKUP(C24,$B$33:$F$38,5)</f>
        <v>42313</v>
      </c>
      <c r="C24" t="str">
        <f>Letterprogramma!J9</f>
        <v>F</v>
      </c>
      <c r="D24" t="str">
        <f>Letterprogramma!K9</f>
        <v>D</v>
      </c>
      <c r="E24" s="4">
        <f t="shared" si="0"/>
        <v>0.84375</v>
      </c>
      <c r="F24" t="str">
        <f t="shared" si="6"/>
        <v>Taverzo 15</v>
      </c>
      <c r="G24" t="str">
        <f t="shared" si="6"/>
        <v>NN Rotterdam 4</v>
      </c>
      <c r="I24" t="str">
        <f t="shared" si="1"/>
        <v xml:space="preserve"> </v>
      </c>
      <c r="J24">
        <f t="shared" si="4"/>
        <v>0</v>
      </c>
      <c r="K24">
        <f t="shared" si="4"/>
        <v>1</v>
      </c>
      <c r="L24">
        <f t="shared" si="5"/>
        <v>1</v>
      </c>
    </row>
    <row r="25" spans="1:12" hidden="1">
      <c r="A25" s="1">
        <f t="shared" si="2"/>
        <v>42324</v>
      </c>
      <c r="B25" s="1">
        <f>Letterprogramma!A10+VLOOKUP(C25,$B$33:$F$38,5)</f>
        <v>42324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ATTC Evo-Repro 7</v>
      </c>
      <c r="G25" t="str">
        <f t="shared" si="6"/>
        <v>Sassem 4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2"/>
        <v>42324</v>
      </c>
      <c r="B26" s="1">
        <f>Letterprogramma!A10+VLOOKUP(C26,$B$33:$F$38,5)</f>
        <v>42324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6"/>
        <v>NN Rotterdam 4</v>
      </c>
      <c r="G26" t="str">
        <f t="shared" si="6"/>
        <v>Salamanders 10</v>
      </c>
      <c r="I26" t="str">
        <f t="shared" si="1"/>
        <v xml:space="preserve"> </v>
      </c>
      <c r="J26">
        <f t="shared" si="4"/>
        <v>1</v>
      </c>
      <c r="K26">
        <f t="shared" si="4"/>
        <v>0</v>
      </c>
      <c r="L26">
        <f t="shared" si="5"/>
        <v>1</v>
      </c>
    </row>
    <row r="27" spans="1:12" hidden="1">
      <c r="A27" s="1">
        <f t="shared" si="2"/>
        <v>42327</v>
      </c>
      <c r="B27" s="1">
        <f>Letterprogramma!A10+VLOOKUP(C27,$B$33:$F$38,5)</f>
        <v>42327</v>
      </c>
      <c r="C27" t="str">
        <f>Letterprogramma!J10</f>
        <v>F</v>
      </c>
      <c r="D27" t="str">
        <f>Letterprogramma!K10</f>
        <v>C</v>
      </c>
      <c r="E27" s="4">
        <f t="shared" si="0"/>
        <v>0.84375</v>
      </c>
      <c r="F27" t="str">
        <f t="shared" si="6"/>
        <v>Taverzo 15</v>
      </c>
      <c r="G27" t="str">
        <f t="shared" si="6"/>
        <v>Reflex VS 2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2"/>
        <v>42331</v>
      </c>
      <c r="B28" s="1">
        <f>Letterprogramma!A11+VLOOKUP(C28,$B$33:$F$38,5)</f>
        <v>42331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 t="str">
        <f t="shared" si="6"/>
        <v>NN Rotterdam 4</v>
      </c>
      <c r="G28" t="str">
        <f t="shared" si="6"/>
        <v>ATTC Evo-Repro 7</v>
      </c>
      <c r="I28" t="str">
        <f t="shared" si="1"/>
        <v xml:space="preserve"> </v>
      </c>
      <c r="J28">
        <f t="shared" si="4"/>
        <v>1</v>
      </c>
      <c r="K28">
        <f t="shared" si="4"/>
        <v>0</v>
      </c>
      <c r="L28">
        <f t="shared" si="5"/>
        <v>1</v>
      </c>
    </row>
    <row r="29" spans="1:12" hidden="1">
      <c r="A29" s="1">
        <f t="shared" si="2"/>
        <v>42331</v>
      </c>
      <c r="B29" s="1">
        <f>Letterprogramma!A11+VLOOKUP(C29,$B$33:$F$38,5)</f>
        <v>42331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Salamanders 10</v>
      </c>
      <c r="G29" t="str">
        <f t="shared" si="6"/>
        <v>Taverzo 15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 t="shared" si="2"/>
        <v>42331</v>
      </c>
      <c r="B30" s="1">
        <f>Letterprogramma!A11+VLOOKUP(C30,$B$33:$F$38,5)</f>
        <v>42331</v>
      </c>
      <c r="C30" t="str">
        <f>Letterprogramma!J11</f>
        <v>E</v>
      </c>
      <c r="D30" t="str">
        <f>Letterprogramma!K11</f>
        <v>C</v>
      </c>
      <c r="E30" s="4">
        <f t="shared" si="0"/>
        <v>0.82291666666666663</v>
      </c>
      <c r="F30" t="str">
        <f t="shared" si="6"/>
        <v>Sassem 4</v>
      </c>
      <c r="G30" t="str">
        <f t="shared" si="6"/>
        <v>Reflex VS 2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Indeling!A15</f>
        <v>4e</v>
      </c>
      <c r="C32" t="str">
        <f>Indeling!A15</f>
        <v>4e</v>
      </c>
      <c r="D32" t="str">
        <f>Indeling!B15</f>
        <v>klasse - Poule B</v>
      </c>
    </row>
    <row r="33" spans="2:7">
      <c r="B33" t="s">
        <v>30</v>
      </c>
      <c r="C33" t="str">
        <f>Indeling!B93</f>
        <v>ATTC Evo-Repro 7</v>
      </c>
      <c r="D33" s="4" t="str">
        <f>Indeling!C93</f>
        <v>MA</v>
      </c>
      <c r="E33" s="4">
        <f>Indeling!D93</f>
        <v>0.83333333333333337</v>
      </c>
      <c r="F33">
        <f>VLOOKUP(D33,Indeling!$G$79:$H$84,2)</f>
        <v>0</v>
      </c>
      <c r="G33" t="str">
        <f>MID(B32,8,1)</f>
        <v/>
      </c>
    </row>
    <row r="34" spans="2:7">
      <c r="B34" t="s">
        <v>31</v>
      </c>
      <c r="C34" t="str">
        <f>Indeling!B94</f>
        <v>Salamanders 10</v>
      </c>
      <c r="D34" s="4" t="str">
        <f>Indeling!C94</f>
        <v>MA</v>
      </c>
      <c r="E34" s="4">
        <f>Indeling!D94</f>
        <v>0.83333333333333337</v>
      </c>
      <c r="F34">
        <f>VLOOKUP(D34,Indeling!$G$79:$H$84,2)</f>
        <v>0</v>
      </c>
      <c r="G34" t="str">
        <f>G33</f>
        <v/>
      </c>
    </row>
    <row r="35" spans="2:7">
      <c r="B35" t="s">
        <v>32</v>
      </c>
      <c r="C35" t="str">
        <f>Indeling!B95</f>
        <v>Reflex VS 2</v>
      </c>
      <c r="D35" s="4" t="str">
        <f>Indeling!C95</f>
        <v>MA</v>
      </c>
      <c r="E35" s="4">
        <f>Indeling!D95</f>
        <v>0.84375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Indeling!B96</f>
        <v>NN Rotterdam 4</v>
      </c>
      <c r="D36" s="4" t="str">
        <f>Indeling!C96</f>
        <v>MA</v>
      </c>
      <c r="E36" s="4">
        <f>Indeling!D96</f>
        <v>0.83333333333333337</v>
      </c>
      <c r="F36">
        <f>VLOOKUP(D36,Indeling!$G$79:$H$84,2)</f>
        <v>0</v>
      </c>
      <c r="G36" t="str">
        <f>G35</f>
        <v/>
      </c>
    </row>
    <row r="37" spans="2:7">
      <c r="B37" t="s">
        <v>34</v>
      </c>
      <c r="C37" t="str">
        <f>Indeling!B97</f>
        <v>Sassem 4</v>
      </c>
      <c r="D37" s="4" t="str">
        <f>Indeling!C97</f>
        <v>MA</v>
      </c>
      <c r="E37" s="4">
        <f>Indeling!D97</f>
        <v>0.82291666666666663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Indeling!B98</f>
        <v>Taverzo 15</v>
      </c>
      <c r="D38" s="4" t="str">
        <f>Indeling!C98</f>
        <v>DO</v>
      </c>
      <c r="E38" s="4">
        <f>Indeling!D98</f>
        <v>0.84375</v>
      </c>
      <c r="F38">
        <f>VLOOKUP(D38,Indeling!$G$79:$H$84,2)</f>
        <v>3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4.7109375" hidden="1" customWidth="1"/>
    <col min="4" max="4" width="4" hidden="1" customWidth="1"/>
    <col min="6" max="7" width="18.140625" customWidth="1"/>
  </cols>
  <sheetData>
    <row r="1" spans="1:12">
      <c r="A1" s="1">
        <f t="shared" ref="A1:A30" si="0">B1</f>
        <v>42258</v>
      </c>
      <c r="B1" s="1">
        <f>Letterprogramma!A2+VLOOKUP(C1,$B$33:$F$38,5)</f>
        <v>42258</v>
      </c>
      <c r="C1" t="str">
        <f>Letterprogramma!F2</f>
        <v>A</v>
      </c>
      <c r="D1" t="str">
        <f>Letterprogramma!G2</f>
        <v>B</v>
      </c>
      <c r="E1" s="4">
        <f>VLOOKUP(C1,$B$33:$E$38,4)</f>
        <v>0.84375</v>
      </c>
      <c r="F1" t="str">
        <f>VLOOKUP(C1,$B$33:$C$38,2)</f>
        <v>Dordrecht 4</v>
      </c>
      <c r="G1" t="str">
        <f>VLOOKUP(D1,$B$33:$C$38,2)</f>
        <v>NN Rotterdam duo 1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si="0"/>
        <v>42255</v>
      </c>
      <c r="B2" s="1">
        <f>Letterprogramma!A2+VLOOKUP(C2,$B$33:$F$38,5)</f>
        <v>42255</v>
      </c>
      <c r="C2" t="str">
        <f>Letterprogramma!H2</f>
        <v>C</v>
      </c>
      <c r="D2" t="str">
        <f>Letterprogramma!I2</f>
        <v>D</v>
      </c>
      <c r="E2" s="4">
        <f t="shared" ref="E2:E30" si="2">VLOOKUP(C2,$B$33:$E$38,4)</f>
        <v>0.83333333333333337</v>
      </c>
      <c r="F2" t="str">
        <f t="shared" ref="F2:G17" si="3">VLOOKUP(C2,$B$33:$C$38,2)</f>
        <v>HTV 1</v>
      </c>
      <c r="G2" t="str">
        <f t="shared" si="3"/>
        <v>Alexandria '66 5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42254</v>
      </c>
      <c r="B3" s="1">
        <f>Letterprogramma!A2+VLOOKUP(C3,$B$33:$F$38,5)</f>
        <v>42254</v>
      </c>
      <c r="C3" t="str">
        <f>Letterprogramma!J2</f>
        <v>E</v>
      </c>
      <c r="D3" t="str">
        <f>Letterprogramma!K2</f>
        <v>F</v>
      </c>
      <c r="E3" s="4">
        <f t="shared" si="2"/>
        <v>0.83333333333333337</v>
      </c>
      <c r="F3" t="str">
        <f t="shared" si="3"/>
        <v>Taveba 2</v>
      </c>
      <c r="G3" t="str">
        <f t="shared" si="3"/>
        <v>Gorkum 2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0"/>
        <v>42265</v>
      </c>
      <c r="B4" s="1">
        <f>Letterprogramma!A3+VLOOKUP(C4,$B$33:$F$38,5)</f>
        <v>42265</v>
      </c>
      <c r="C4" t="str">
        <f>Letterprogramma!F3</f>
        <v>F</v>
      </c>
      <c r="D4" t="str">
        <f>Letterprogramma!G3</f>
        <v>A</v>
      </c>
      <c r="E4" s="4">
        <f t="shared" si="2"/>
        <v>0.83333333333333337</v>
      </c>
      <c r="F4" t="str">
        <f t="shared" si="3"/>
        <v>Gorkum 2</v>
      </c>
      <c r="G4" t="str">
        <f t="shared" si="3"/>
        <v>Dordrecht 4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0"/>
        <v>42264</v>
      </c>
      <c r="B5" s="1">
        <f>Letterprogramma!A3+VLOOKUP(C5,$B$33:$F$38,5)</f>
        <v>42264</v>
      </c>
      <c r="C5" t="str">
        <f>Letterprogramma!H3</f>
        <v>B</v>
      </c>
      <c r="D5" t="str">
        <f>Letterprogramma!I3</f>
        <v>C</v>
      </c>
      <c r="E5" s="4">
        <f t="shared" si="2"/>
        <v>0.83333333333333337</v>
      </c>
      <c r="F5" t="str">
        <f t="shared" si="3"/>
        <v>NN Rotterdam duo 1</v>
      </c>
      <c r="G5" t="str">
        <f t="shared" si="3"/>
        <v>HTV 1</v>
      </c>
      <c r="I5" t="str">
        <f t="shared" si="1"/>
        <v xml:space="preserve"> </v>
      </c>
      <c r="J5">
        <f t="shared" si="4"/>
        <v>1</v>
      </c>
      <c r="K5">
        <f t="shared" si="4"/>
        <v>0</v>
      </c>
      <c r="L5">
        <f t="shared" si="5"/>
        <v>1</v>
      </c>
    </row>
    <row r="6" spans="1:12" hidden="1">
      <c r="A6" s="1">
        <f t="shared" si="0"/>
        <v>42262</v>
      </c>
      <c r="B6" s="1">
        <f>Letterprogramma!A3+VLOOKUP(C6,$B$33:$F$38,5)</f>
        <v>42262</v>
      </c>
      <c r="C6" t="str">
        <f>Letterprogramma!J3</f>
        <v>D</v>
      </c>
      <c r="D6" t="str">
        <f>Letterprogramma!K3</f>
        <v>E</v>
      </c>
      <c r="E6" s="4">
        <f t="shared" si="2"/>
        <v>0.83333333333333337</v>
      </c>
      <c r="F6" t="str">
        <f t="shared" si="3"/>
        <v>Alexandria '66 5</v>
      </c>
      <c r="G6" t="str">
        <f t="shared" si="3"/>
        <v>Taveba 2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0"/>
        <v>42272</v>
      </c>
      <c r="B7" s="1">
        <f>Letterprogramma!A4+VLOOKUP(C7,$B$33:$F$38,5)</f>
        <v>42272</v>
      </c>
      <c r="C7" t="str">
        <f>Letterprogramma!F4</f>
        <v>A</v>
      </c>
      <c r="D7" t="str">
        <f>Letterprogramma!G4</f>
        <v>C</v>
      </c>
      <c r="E7" s="4">
        <f t="shared" si="2"/>
        <v>0.84375</v>
      </c>
      <c r="F7" t="str">
        <f t="shared" si="3"/>
        <v>Dordrecht 4</v>
      </c>
      <c r="G7" t="str">
        <f t="shared" si="3"/>
        <v>HTV 1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0"/>
        <v>42268</v>
      </c>
      <c r="B8" s="1">
        <f>Letterprogramma!A4+VLOOKUP(C8,$B$33:$F$38,5)</f>
        <v>42268</v>
      </c>
      <c r="C8" t="str">
        <f>Letterprogramma!H4</f>
        <v>E</v>
      </c>
      <c r="D8" t="str">
        <f>Letterprogramma!I4</f>
        <v>B</v>
      </c>
      <c r="E8" s="4">
        <f t="shared" si="2"/>
        <v>0.83333333333333337</v>
      </c>
      <c r="F8" t="str">
        <f t="shared" si="3"/>
        <v>Taveba 2</v>
      </c>
      <c r="G8" t="str">
        <f t="shared" si="3"/>
        <v>NN Rotterdam duo 1</v>
      </c>
      <c r="I8" t="str">
        <f t="shared" si="1"/>
        <v xml:space="preserve"> </v>
      </c>
      <c r="J8">
        <f t="shared" si="4"/>
        <v>0</v>
      </c>
      <c r="K8">
        <f t="shared" si="4"/>
        <v>1</v>
      </c>
      <c r="L8">
        <f t="shared" si="5"/>
        <v>1</v>
      </c>
    </row>
    <row r="9" spans="1:12" hidden="1">
      <c r="A9" s="1">
        <f t="shared" si="0"/>
        <v>42269</v>
      </c>
      <c r="B9" s="1">
        <f>Letterprogramma!A4+VLOOKUP(C9,$B$33:$F$38,5)</f>
        <v>42269</v>
      </c>
      <c r="C9" t="str">
        <f>Letterprogramma!J4</f>
        <v>D</v>
      </c>
      <c r="D9" t="str">
        <f>Letterprogramma!K4</f>
        <v>F</v>
      </c>
      <c r="E9" s="4">
        <f t="shared" si="2"/>
        <v>0.83333333333333337</v>
      </c>
      <c r="F9" t="str">
        <f t="shared" si="3"/>
        <v>Alexandria '66 5</v>
      </c>
      <c r="G9" t="str">
        <f t="shared" si="3"/>
        <v>Gorkum 2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0"/>
        <v>42275</v>
      </c>
      <c r="B10" s="1">
        <f>Letterprogramma!A5+VLOOKUP(C10,$B$33:$F$38,5)</f>
        <v>42275</v>
      </c>
      <c r="C10" t="str">
        <f>Letterprogramma!F5</f>
        <v>E</v>
      </c>
      <c r="D10" t="str">
        <f>Letterprogramma!G5</f>
        <v>A</v>
      </c>
      <c r="E10" s="4">
        <f t="shared" si="2"/>
        <v>0.83333333333333337</v>
      </c>
      <c r="F10" t="str">
        <f t="shared" si="3"/>
        <v>Taveba 2</v>
      </c>
      <c r="G10" t="str">
        <f t="shared" si="3"/>
        <v>Dordrecht 4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0"/>
        <v>42278</v>
      </c>
      <c r="B11" s="1">
        <f>Letterprogramma!A5+VLOOKUP(C11,$B$33:$F$38,5)</f>
        <v>42278</v>
      </c>
      <c r="C11" t="str">
        <f>Letterprogramma!H5</f>
        <v>B</v>
      </c>
      <c r="D11" t="str">
        <f>Letterprogramma!I5</f>
        <v>D</v>
      </c>
      <c r="E11" s="4">
        <f t="shared" si="2"/>
        <v>0.83333333333333337</v>
      </c>
      <c r="F11" t="str">
        <f t="shared" si="3"/>
        <v>NN Rotterdam duo 1</v>
      </c>
      <c r="G11" t="str">
        <f t="shared" si="3"/>
        <v>Alexandria '66 5</v>
      </c>
      <c r="I11" t="str">
        <f t="shared" si="1"/>
        <v xml:space="preserve"> </v>
      </c>
      <c r="J11">
        <f t="shared" si="4"/>
        <v>1</v>
      </c>
      <c r="K11">
        <f t="shared" si="4"/>
        <v>0</v>
      </c>
      <c r="L11">
        <f t="shared" si="5"/>
        <v>1</v>
      </c>
    </row>
    <row r="12" spans="1:12" hidden="1">
      <c r="A12" s="1">
        <f t="shared" si="0"/>
        <v>42276</v>
      </c>
      <c r="B12" s="1">
        <f>Letterprogramma!A5+VLOOKUP(C12,$B$33:$F$38,5)</f>
        <v>42276</v>
      </c>
      <c r="C12" t="str">
        <f>Letterprogramma!J5</f>
        <v>C</v>
      </c>
      <c r="D12" t="str">
        <f>Letterprogramma!K5</f>
        <v>F</v>
      </c>
      <c r="E12" s="4">
        <f t="shared" si="2"/>
        <v>0.83333333333333337</v>
      </c>
      <c r="F12" t="str">
        <f t="shared" si="3"/>
        <v>HTV 1</v>
      </c>
      <c r="G12" t="str">
        <f t="shared" si="3"/>
        <v>Gorkum 2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0"/>
        <v>42286</v>
      </c>
      <c r="B13" s="1">
        <f>Letterprogramma!A6+VLOOKUP(C13,$B$33:$F$38,5)</f>
        <v>42286</v>
      </c>
      <c r="C13" t="str">
        <f>Letterprogramma!F6</f>
        <v>A</v>
      </c>
      <c r="D13" t="str">
        <f>Letterprogramma!G6</f>
        <v>D</v>
      </c>
      <c r="E13" s="4">
        <f t="shared" si="2"/>
        <v>0.84375</v>
      </c>
      <c r="F13" t="str">
        <f t="shared" si="3"/>
        <v>Dordrecht 4</v>
      </c>
      <c r="G13" t="str">
        <f t="shared" si="3"/>
        <v>Alexandria '66 5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0"/>
        <v>42286</v>
      </c>
      <c r="B14" s="1">
        <f>Letterprogramma!A6+VLOOKUP(C14,$B$33:$F$38,5)</f>
        <v>42286</v>
      </c>
      <c r="C14" t="str">
        <f>Letterprogramma!H6</f>
        <v>F</v>
      </c>
      <c r="D14" t="str">
        <f>Letterprogramma!I6</f>
        <v>B</v>
      </c>
      <c r="E14" s="4">
        <f t="shared" si="2"/>
        <v>0.83333333333333337</v>
      </c>
      <c r="F14" t="str">
        <f t="shared" si="3"/>
        <v>Gorkum 2</v>
      </c>
      <c r="G14" t="str">
        <f t="shared" si="3"/>
        <v>NN Rotterdam duo 1</v>
      </c>
      <c r="I14" t="str">
        <f t="shared" si="1"/>
        <v xml:space="preserve"> </v>
      </c>
      <c r="J14">
        <f t="shared" si="4"/>
        <v>0</v>
      </c>
      <c r="K14">
        <f t="shared" si="4"/>
        <v>1</v>
      </c>
      <c r="L14">
        <f t="shared" si="5"/>
        <v>1</v>
      </c>
    </row>
    <row r="15" spans="1:12" hidden="1">
      <c r="A15" s="1">
        <f t="shared" si="0"/>
        <v>42283</v>
      </c>
      <c r="B15" s="1">
        <f>Letterprogramma!A6+VLOOKUP(C15,$B$33:$F$38,5)</f>
        <v>42283</v>
      </c>
      <c r="C15" t="str">
        <f>Letterprogramma!J6</f>
        <v>C</v>
      </c>
      <c r="D15" t="str">
        <f>Letterprogramma!K6</f>
        <v>E</v>
      </c>
      <c r="E15" s="4">
        <f t="shared" si="2"/>
        <v>0.83333333333333337</v>
      </c>
      <c r="F15" t="str">
        <f t="shared" si="3"/>
        <v>HTV 1</v>
      </c>
      <c r="G15" t="str">
        <f t="shared" si="3"/>
        <v>Taveba 2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42299</v>
      </c>
      <c r="B16" s="1">
        <f>Letterprogramma!A7+VLOOKUP(C16,$B$33:$F$38,5)</f>
        <v>42299</v>
      </c>
      <c r="C16" t="str">
        <f>Letterprogramma!F7</f>
        <v>B</v>
      </c>
      <c r="D16" t="str">
        <f>Letterprogramma!G7</f>
        <v>A</v>
      </c>
      <c r="E16" s="4">
        <f t="shared" si="2"/>
        <v>0.83333333333333337</v>
      </c>
      <c r="F16" t="str">
        <f t="shared" si="3"/>
        <v>NN Rotterdam duo 1</v>
      </c>
      <c r="G16" t="str">
        <f t="shared" si="3"/>
        <v>Dordrecht 4</v>
      </c>
      <c r="I16" t="str">
        <f t="shared" si="1"/>
        <v xml:space="preserve"> </v>
      </c>
      <c r="J16">
        <f t="shared" si="4"/>
        <v>1</v>
      </c>
      <c r="K16">
        <f t="shared" si="4"/>
        <v>0</v>
      </c>
      <c r="L16">
        <f t="shared" si="5"/>
        <v>1</v>
      </c>
    </row>
    <row r="17" spans="1:12" hidden="1">
      <c r="A17" s="1">
        <f t="shared" si="0"/>
        <v>42297</v>
      </c>
      <c r="B17" s="1">
        <f>Letterprogramma!A7+VLOOKUP(C17,$B$33:$F$38,5)</f>
        <v>42297</v>
      </c>
      <c r="C17" t="str">
        <f>Letterprogramma!H7</f>
        <v>D</v>
      </c>
      <c r="D17" t="str">
        <f>Letterprogramma!I7</f>
        <v>C</v>
      </c>
      <c r="E17" s="4">
        <f t="shared" si="2"/>
        <v>0.83333333333333337</v>
      </c>
      <c r="F17" t="str">
        <f t="shared" si="3"/>
        <v>Alexandria '66 5</v>
      </c>
      <c r="G17" t="str">
        <f t="shared" si="3"/>
        <v>HTV 1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42300</v>
      </c>
      <c r="B18" s="1">
        <f>Letterprogramma!A7+VLOOKUP(C18,$B$33:$F$38,5)</f>
        <v>42300</v>
      </c>
      <c r="C18" t="str">
        <f>Letterprogramma!J7</f>
        <v>F</v>
      </c>
      <c r="D18" t="str">
        <f>Letterprogramma!K7</f>
        <v>E</v>
      </c>
      <c r="E18" s="4">
        <f t="shared" si="2"/>
        <v>0.83333333333333337</v>
      </c>
      <c r="F18" t="str">
        <f t="shared" ref="F18:G30" si="6">VLOOKUP(C18,$B$33:$C$38,2)</f>
        <v>Gorkum 2</v>
      </c>
      <c r="G18" t="str">
        <f t="shared" si="6"/>
        <v>Taveba 2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0"/>
        <v>42307</v>
      </c>
      <c r="B19" s="1">
        <f>Letterprogramma!A8+VLOOKUP(C19,$B$33:$F$38,5)</f>
        <v>42307</v>
      </c>
      <c r="C19" t="str">
        <f>Letterprogramma!F8</f>
        <v>A</v>
      </c>
      <c r="D19" t="str">
        <f>Letterprogramma!G8</f>
        <v>F</v>
      </c>
      <c r="E19" s="4">
        <f t="shared" si="2"/>
        <v>0.84375</v>
      </c>
      <c r="F19" t="str">
        <f t="shared" si="6"/>
        <v>Dordrecht 4</v>
      </c>
      <c r="G19" t="str">
        <f t="shared" si="6"/>
        <v>Gorkum 2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>B20</f>
        <v>42304</v>
      </c>
      <c r="B20" s="1">
        <f>Letterprogramma!A8+VLOOKUP(C20,$B$33:$F$38,5)</f>
        <v>42304</v>
      </c>
      <c r="C20" t="str">
        <f>Letterprogramma!H8</f>
        <v>C</v>
      </c>
      <c r="D20" t="str">
        <f>Letterprogramma!I8</f>
        <v>B</v>
      </c>
      <c r="E20" s="4">
        <f t="shared" si="2"/>
        <v>0.83333333333333337</v>
      </c>
      <c r="F20" t="str">
        <f t="shared" si="6"/>
        <v>HTV 1</v>
      </c>
      <c r="G20" t="str">
        <f t="shared" si="6"/>
        <v>NN Rotterdam duo 1</v>
      </c>
      <c r="J20">
        <f t="shared" si="4"/>
        <v>0</v>
      </c>
      <c r="K20">
        <f t="shared" si="4"/>
        <v>1</v>
      </c>
      <c r="L20">
        <f t="shared" si="5"/>
        <v>1</v>
      </c>
    </row>
    <row r="21" spans="1:12" hidden="1">
      <c r="A21" s="1">
        <f t="shared" si="0"/>
        <v>42303</v>
      </c>
      <c r="B21" s="1">
        <f>Letterprogramma!A8+VLOOKUP(C21,$B$33:$F$38,5)</f>
        <v>42303</v>
      </c>
      <c r="C21" t="str">
        <f>Letterprogramma!J8</f>
        <v>E</v>
      </c>
      <c r="D21" t="str">
        <f>Letterprogramma!K8</f>
        <v>D</v>
      </c>
      <c r="E21" s="4">
        <f t="shared" si="2"/>
        <v>0.83333333333333337</v>
      </c>
      <c r="F21" t="str">
        <f t="shared" si="6"/>
        <v>Taveba 2</v>
      </c>
      <c r="G21" t="str">
        <f t="shared" si="6"/>
        <v>Alexandria '66 5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0"/>
        <v>42311</v>
      </c>
      <c r="B22" s="1">
        <f>Letterprogramma!A9+VLOOKUP(C22,$B$33:$F$38,5)</f>
        <v>42311</v>
      </c>
      <c r="C22" t="str">
        <f>Letterprogramma!F9</f>
        <v>C</v>
      </c>
      <c r="D22" t="str">
        <f>Letterprogramma!G9</f>
        <v>A</v>
      </c>
      <c r="E22" s="4">
        <f t="shared" si="2"/>
        <v>0.83333333333333337</v>
      </c>
      <c r="F22" t="str">
        <f t="shared" si="6"/>
        <v>HTV 1</v>
      </c>
      <c r="G22" t="str">
        <f t="shared" si="6"/>
        <v>Dordrecht 4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 t="shared" si="0"/>
        <v>42313</v>
      </c>
      <c r="B23" s="1">
        <f>Letterprogramma!A9+VLOOKUP(C23,$B$33:$F$38,5)</f>
        <v>42313</v>
      </c>
      <c r="C23" t="str">
        <f>Letterprogramma!H9</f>
        <v>B</v>
      </c>
      <c r="D23" t="str">
        <f>Letterprogramma!I9</f>
        <v>E</v>
      </c>
      <c r="E23" s="4">
        <f t="shared" si="2"/>
        <v>0.83333333333333337</v>
      </c>
      <c r="F23" t="str">
        <f t="shared" si="6"/>
        <v>NN Rotterdam duo 1</v>
      </c>
      <c r="G23" t="str">
        <f t="shared" si="6"/>
        <v>Taveba 2</v>
      </c>
      <c r="I23" t="str">
        <f t="shared" si="1"/>
        <v xml:space="preserve"> </v>
      </c>
      <c r="J23">
        <f t="shared" si="4"/>
        <v>1</v>
      </c>
      <c r="K23">
        <f t="shared" si="4"/>
        <v>0</v>
      </c>
      <c r="L23">
        <f t="shared" si="5"/>
        <v>1</v>
      </c>
    </row>
    <row r="24" spans="1:12" hidden="1">
      <c r="A24" s="1">
        <f t="shared" si="0"/>
        <v>42314</v>
      </c>
      <c r="B24" s="1">
        <f>Letterprogramma!A9+VLOOKUP(C24,$B$33:$F$38,5)</f>
        <v>42314</v>
      </c>
      <c r="C24" t="str">
        <f>Letterprogramma!J9</f>
        <v>F</v>
      </c>
      <c r="D24" t="str">
        <f>Letterprogramma!K9</f>
        <v>D</v>
      </c>
      <c r="E24" s="4">
        <f t="shared" si="2"/>
        <v>0.83333333333333337</v>
      </c>
      <c r="F24" t="str">
        <f t="shared" si="6"/>
        <v>Gorkum 2</v>
      </c>
      <c r="G24" t="str">
        <f t="shared" si="6"/>
        <v>Alexandria '66 5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0"/>
        <v>42328</v>
      </c>
      <c r="B25" s="1">
        <f>Letterprogramma!A10+VLOOKUP(C25,$B$33:$F$38,5)</f>
        <v>42328</v>
      </c>
      <c r="C25" t="str">
        <f>Letterprogramma!F10</f>
        <v>A</v>
      </c>
      <c r="D25" t="str">
        <f>Letterprogramma!G10</f>
        <v>E</v>
      </c>
      <c r="E25" s="4">
        <f t="shared" si="2"/>
        <v>0.84375</v>
      </c>
      <c r="F25" t="str">
        <f t="shared" si="6"/>
        <v>Dordrecht 4</v>
      </c>
      <c r="G25" t="str">
        <f t="shared" si="6"/>
        <v>Taveba 2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0"/>
        <v>42325</v>
      </c>
      <c r="B26" s="1">
        <f>Letterprogramma!A10+VLOOKUP(C26,$B$33:$F$38,5)</f>
        <v>42325</v>
      </c>
      <c r="C26" t="str">
        <f>Letterprogramma!H10</f>
        <v>D</v>
      </c>
      <c r="D26" t="str">
        <f>Letterprogramma!I10</f>
        <v>B</v>
      </c>
      <c r="E26" s="4">
        <f t="shared" si="2"/>
        <v>0.83333333333333337</v>
      </c>
      <c r="F26" t="str">
        <f t="shared" si="6"/>
        <v>Alexandria '66 5</v>
      </c>
      <c r="G26" t="str">
        <f t="shared" si="6"/>
        <v>NN Rotterdam duo 1</v>
      </c>
      <c r="I26" t="str">
        <f t="shared" si="1"/>
        <v xml:space="preserve"> </v>
      </c>
      <c r="J26">
        <f t="shared" si="4"/>
        <v>0</v>
      </c>
      <c r="K26">
        <f t="shared" si="4"/>
        <v>1</v>
      </c>
      <c r="L26">
        <f t="shared" si="5"/>
        <v>1</v>
      </c>
    </row>
    <row r="27" spans="1:12" hidden="1">
      <c r="A27" s="1">
        <f>B27</f>
        <v>42328</v>
      </c>
      <c r="B27" s="1">
        <f>Letterprogramma!A10+VLOOKUP(C27,$B$33:$F$38,5)</f>
        <v>42328</v>
      </c>
      <c r="C27" t="str">
        <f>Letterprogramma!J10</f>
        <v>F</v>
      </c>
      <c r="D27" t="str">
        <f>Letterprogramma!K10</f>
        <v>C</v>
      </c>
      <c r="E27" s="4">
        <f t="shared" si="2"/>
        <v>0.83333333333333337</v>
      </c>
      <c r="F27" t="str">
        <f t="shared" si="6"/>
        <v>Gorkum 2</v>
      </c>
      <c r="G27" t="str">
        <f t="shared" si="6"/>
        <v>HTV 1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0"/>
        <v>42332</v>
      </c>
      <c r="B28" s="1">
        <f>Letterprogramma!A11+VLOOKUP(C28,$B$33:$F$38,5)</f>
        <v>42332</v>
      </c>
      <c r="C28" t="str">
        <f>Letterprogramma!F11</f>
        <v>D</v>
      </c>
      <c r="D28" t="str">
        <f>Letterprogramma!G11</f>
        <v>A</v>
      </c>
      <c r="E28" s="4">
        <f t="shared" si="2"/>
        <v>0.83333333333333337</v>
      </c>
      <c r="F28" t="str">
        <f t="shared" si="6"/>
        <v>Alexandria '66 5</v>
      </c>
      <c r="G28" t="str">
        <f t="shared" si="6"/>
        <v>Dordrecht 4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0"/>
        <v>42334</v>
      </c>
      <c r="B29" s="1">
        <f>Letterprogramma!A11+VLOOKUP(C29,$B$33:$F$38,5)</f>
        <v>42334</v>
      </c>
      <c r="C29" t="str">
        <f>Letterprogramma!H11</f>
        <v>B</v>
      </c>
      <c r="D29" t="str">
        <f>Letterprogramma!I11</f>
        <v>F</v>
      </c>
      <c r="E29" s="4">
        <f t="shared" si="2"/>
        <v>0.83333333333333337</v>
      </c>
      <c r="F29" t="str">
        <f t="shared" si="6"/>
        <v>NN Rotterdam duo 1</v>
      </c>
      <c r="G29" t="str">
        <f t="shared" si="6"/>
        <v>Gorkum 2</v>
      </c>
      <c r="I29" t="str">
        <f t="shared" si="1"/>
        <v xml:space="preserve"> </v>
      </c>
      <c r="J29">
        <f t="shared" si="4"/>
        <v>1</v>
      </c>
      <c r="K29">
        <f t="shared" si="4"/>
        <v>0</v>
      </c>
      <c r="L29">
        <f t="shared" si="5"/>
        <v>1</v>
      </c>
    </row>
    <row r="30" spans="1:12" hidden="1">
      <c r="A30" s="1">
        <f t="shared" si="0"/>
        <v>42331</v>
      </c>
      <c r="B30" s="1">
        <f>Letterprogramma!A11+VLOOKUP(C30,$B$33:$F$38,5)</f>
        <v>42331</v>
      </c>
      <c r="C30" t="str">
        <f>Letterprogramma!J11</f>
        <v>E</v>
      </c>
      <c r="D30" t="str">
        <f>Letterprogramma!K11</f>
        <v>C</v>
      </c>
      <c r="E30" s="4">
        <f t="shared" si="2"/>
        <v>0.83333333333333337</v>
      </c>
      <c r="F30" t="str">
        <f t="shared" si="6"/>
        <v>Taveba 2</v>
      </c>
      <c r="G30" t="str">
        <f t="shared" si="6"/>
        <v>HTV 1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Indeling!A22</f>
        <v>2e</v>
      </c>
      <c r="C32" t="str">
        <f>Indeling!A22</f>
        <v>2e</v>
      </c>
      <c r="D32" t="str">
        <f>Indeling!B22</f>
        <v>klasse - Poule E</v>
      </c>
    </row>
    <row r="33" spans="2:7">
      <c r="B33" t="s">
        <v>30</v>
      </c>
      <c r="C33" t="str">
        <f>Indeling!B23</f>
        <v>Dordrecht 4</v>
      </c>
      <c r="D33" s="4" t="str">
        <f>Indeling!C23</f>
        <v>VR</v>
      </c>
      <c r="E33" s="4">
        <f>Indeling!D23</f>
        <v>0.84375</v>
      </c>
      <c r="F33">
        <f>VLOOKUP(D33,Indeling!$G$79:$H$84,2)</f>
        <v>4</v>
      </c>
      <c r="G33" t="str">
        <f>MID(B32,8,1)</f>
        <v/>
      </c>
    </row>
    <row r="34" spans="2:7">
      <c r="B34" t="s">
        <v>31</v>
      </c>
      <c r="C34" t="str">
        <f>Indeling!B24</f>
        <v>NN Rotterdam duo 1</v>
      </c>
      <c r="D34" s="4" t="str">
        <f>Indeling!C24</f>
        <v>DO</v>
      </c>
      <c r="E34" s="4">
        <f>Indeling!D24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Indeling!B25</f>
        <v>HTV 1</v>
      </c>
      <c r="D35" s="4" t="str">
        <f>Indeling!C25</f>
        <v>DI</v>
      </c>
      <c r="E35" s="4">
        <f>Indeling!D25</f>
        <v>0.83333333333333337</v>
      </c>
      <c r="F35">
        <f>VLOOKUP(D35,Indeling!$G$79:$H$84,2)</f>
        <v>1</v>
      </c>
      <c r="G35" t="str">
        <f>G34</f>
        <v/>
      </c>
    </row>
    <row r="36" spans="2:7">
      <c r="B36" t="s">
        <v>33</v>
      </c>
      <c r="C36" t="str">
        <f>Indeling!B26</f>
        <v>Alexandria '66 5</v>
      </c>
      <c r="D36" s="4" t="str">
        <f>Indeling!C26</f>
        <v>DI</v>
      </c>
      <c r="E36" s="4">
        <f>Indeling!D26</f>
        <v>0.83333333333333337</v>
      </c>
      <c r="F36">
        <f>VLOOKUP(D36,Indeling!$G$79:$H$84,2)</f>
        <v>1</v>
      </c>
      <c r="G36" t="str">
        <f>G35</f>
        <v/>
      </c>
    </row>
    <row r="37" spans="2:7">
      <c r="B37" t="s">
        <v>34</v>
      </c>
      <c r="C37" t="str">
        <f>Indeling!B27</f>
        <v>Taveba 2</v>
      </c>
      <c r="D37" s="4" t="str">
        <f>Indeling!C27</f>
        <v>MA</v>
      </c>
      <c r="E37" s="4">
        <f>Indeling!D27</f>
        <v>0.83333333333333337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Indeling!B28</f>
        <v>Gorkum 2</v>
      </c>
      <c r="D38" s="4" t="str">
        <f>Indeling!C28</f>
        <v>VR</v>
      </c>
      <c r="E38" s="4">
        <f>Indeling!D28</f>
        <v>0.83333333333333337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29"/>
    </sheetView>
  </sheetViews>
  <sheetFormatPr defaultRowHeight="15"/>
  <cols>
    <col min="2" max="2" width="9.140625" hidden="1" customWidth="1"/>
    <col min="3" max="3" width="4.5703125" hidden="1" customWidth="1"/>
    <col min="4" max="4" width="4.85546875" hidden="1" customWidth="1"/>
    <col min="6" max="6" width="18.5703125" customWidth="1"/>
    <col min="7" max="7" width="18.140625" customWidth="1"/>
  </cols>
  <sheetData>
    <row r="1" spans="1:12">
      <c r="A1" s="1">
        <f>B1</f>
        <v>42258</v>
      </c>
      <c r="B1" s="1">
        <f>Letterprogramma!A2+VLOOKUP(C1,$B$33:$F$38,5)</f>
        <v>42258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0.84375</v>
      </c>
      <c r="F1" t="str">
        <f>VLOOKUP(C1,$B$33:$C$38,2)</f>
        <v>Dordrecht 7</v>
      </c>
      <c r="G1" t="str">
        <f>VLOOKUP(D1,$B$33:$C$38,2)</f>
        <v>TOGB 2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42255</v>
      </c>
      <c r="B2" s="1">
        <f>Letterprogramma!A2+VLOOKUP(C2,$B$33:$F$38,5)</f>
        <v>42255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Alexandria '66 8</v>
      </c>
      <c r="G2" t="str">
        <f t="shared" si="3"/>
        <v>De Repelaer 2</v>
      </c>
      <c r="I2" t="str">
        <f t="shared" si="1"/>
        <v xml:space="preserve"> </v>
      </c>
      <c r="J2">
        <f t="shared" ref="J2:J30" si="4">IF(MID(F2,1,12)="NN Rotterdam",1,0)</f>
        <v>0</v>
      </c>
      <c r="K2">
        <f t="shared" ref="K2:K30" si="5">IF(MID(G2,1,12)="NN Rotterdam",1,0)</f>
        <v>0</v>
      </c>
      <c r="L2">
        <f t="shared" ref="L2:L30" si="6">J2+K2</f>
        <v>0</v>
      </c>
    </row>
    <row r="3" spans="1:12">
      <c r="A3" s="1">
        <f t="shared" si="2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Shot '65 4</v>
      </c>
      <c r="G3" t="str">
        <f t="shared" si="3"/>
        <v>NN Rotterdam duo 2</v>
      </c>
      <c r="I3" t="str">
        <f t="shared" si="1"/>
        <v xml:space="preserve"> </v>
      </c>
      <c r="J3">
        <f t="shared" si="4"/>
        <v>0</v>
      </c>
      <c r="K3">
        <f t="shared" si="5"/>
        <v>1</v>
      </c>
      <c r="L3">
        <f t="shared" si="6"/>
        <v>1</v>
      </c>
    </row>
    <row r="4" spans="1:12">
      <c r="A4" s="1">
        <f t="shared" si="2"/>
        <v>42264</v>
      </c>
      <c r="B4" s="1">
        <f>Letterprogramma!A3+VLOOKUP(C4,$B$33:$F$38,5)</f>
        <v>42264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NN Rotterdam duo 2</v>
      </c>
      <c r="G4" t="str">
        <f t="shared" si="3"/>
        <v>Dordrecht 7</v>
      </c>
      <c r="I4" t="str">
        <f t="shared" si="1"/>
        <v xml:space="preserve"> </v>
      </c>
      <c r="J4">
        <f t="shared" si="4"/>
        <v>1</v>
      </c>
      <c r="K4">
        <f t="shared" si="5"/>
        <v>0</v>
      </c>
      <c r="L4">
        <f t="shared" si="6"/>
        <v>1</v>
      </c>
    </row>
    <row r="5" spans="1:12" hidden="1">
      <c r="A5" s="1">
        <f t="shared" si="2"/>
        <v>42261</v>
      </c>
      <c r="B5" s="1">
        <f>Letterprogramma!A3+VLOOKUP(C5,$B$33:$F$38,5)</f>
        <v>42261</v>
      </c>
      <c r="C5" t="str">
        <f>Letterprogramma!H3</f>
        <v>B</v>
      </c>
      <c r="D5" t="str">
        <f>Letterprogramma!I3</f>
        <v>C</v>
      </c>
      <c r="E5" s="4">
        <f t="shared" si="0"/>
        <v>0.84375</v>
      </c>
      <c r="F5" t="str">
        <f t="shared" si="3"/>
        <v>TOGB 2</v>
      </c>
      <c r="G5" t="str">
        <f t="shared" si="3"/>
        <v>Alexandria '66 8</v>
      </c>
      <c r="I5" t="str">
        <f t="shared" si="1"/>
        <v xml:space="preserve"> </v>
      </c>
      <c r="J5">
        <f t="shared" si="4"/>
        <v>0</v>
      </c>
      <c r="K5">
        <f t="shared" si="5"/>
        <v>0</v>
      </c>
      <c r="L5">
        <f t="shared" si="6"/>
        <v>0</v>
      </c>
    </row>
    <row r="6" spans="1:12" hidden="1">
      <c r="A6" s="1">
        <f t="shared" si="2"/>
        <v>42265</v>
      </c>
      <c r="B6" s="1">
        <f>Letterprogramma!A3+VLOOKUP(C6,$B$33:$F$38,5)</f>
        <v>42265</v>
      </c>
      <c r="C6" t="str">
        <f>Letterprogramma!J3</f>
        <v>D</v>
      </c>
      <c r="D6" t="str">
        <f>Letterprogramma!K3</f>
        <v>E</v>
      </c>
      <c r="E6" s="4">
        <f t="shared" si="0"/>
        <v>0.85416666666666663</v>
      </c>
      <c r="F6" t="str">
        <f t="shared" si="3"/>
        <v>De Repelaer 2</v>
      </c>
      <c r="G6" t="str">
        <f t="shared" si="3"/>
        <v>Shot '65 4</v>
      </c>
      <c r="I6" t="str">
        <f t="shared" si="1"/>
        <v xml:space="preserve"> </v>
      </c>
      <c r="J6">
        <f t="shared" si="4"/>
        <v>0</v>
      </c>
      <c r="K6">
        <f t="shared" si="5"/>
        <v>0</v>
      </c>
      <c r="L6">
        <f t="shared" si="6"/>
        <v>0</v>
      </c>
    </row>
    <row r="7" spans="1:12" hidden="1">
      <c r="A7" s="1">
        <f t="shared" si="2"/>
        <v>42272</v>
      </c>
      <c r="B7" s="1">
        <f>Letterprogramma!A4+VLOOKUP(C7,$B$33:$F$38,5)</f>
        <v>42272</v>
      </c>
      <c r="C7" t="str">
        <f>Letterprogramma!F4</f>
        <v>A</v>
      </c>
      <c r="D7" t="str">
        <f>Letterprogramma!G4</f>
        <v>C</v>
      </c>
      <c r="E7" s="4">
        <f t="shared" si="0"/>
        <v>0.84375</v>
      </c>
      <c r="F7" t="str">
        <f t="shared" si="3"/>
        <v>Dordrecht 7</v>
      </c>
      <c r="G7" t="str">
        <f t="shared" si="3"/>
        <v>Alexandria '66 8</v>
      </c>
      <c r="I7" t="str">
        <f t="shared" si="1"/>
        <v xml:space="preserve"> </v>
      </c>
      <c r="J7">
        <f t="shared" si="4"/>
        <v>0</v>
      </c>
      <c r="K7">
        <f t="shared" si="5"/>
        <v>0</v>
      </c>
      <c r="L7">
        <f t="shared" si="6"/>
        <v>0</v>
      </c>
    </row>
    <row r="8" spans="1:12" hidden="1">
      <c r="A8" s="5">
        <f>B8</f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Shot '65 4</v>
      </c>
      <c r="G8" t="str">
        <f t="shared" si="3"/>
        <v>TOGB 2</v>
      </c>
      <c r="I8" t="str">
        <f t="shared" si="1"/>
        <v xml:space="preserve"> </v>
      </c>
      <c r="J8">
        <f t="shared" si="4"/>
        <v>0</v>
      </c>
      <c r="K8">
        <f t="shared" si="5"/>
        <v>0</v>
      </c>
      <c r="L8">
        <f t="shared" si="6"/>
        <v>0</v>
      </c>
    </row>
    <row r="9" spans="1:12">
      <c r="A9" s="1">
        <f>B9</f>
        <v>42272</v>
      </c>
      <c r="B9" s="1">
        <f>Letterprogramma!A4+VLOOKUP(C9,$B$33:$F$38,5)</f>
        <v>42272</v>
      </c>
      <c r="C9" t="str">
        <f>Letterprogramma!J4</f>
        <v>D</v>
      </c>
      <c r="D9" t="str">
        <f>Letterprogramma!K4</f>
        <v>F</v>
      </c>
      <c r="E9" s="4">
        <f t="shared" si="0"/>
        <v>0.85416666666666663</v>
      </c>
      <c r="F9" t="str">
        <f t="shared" si="3"/>
        <v>De Repelaer 2</v>
      </c>
      <c r="G9" t="str">
        <f t="shared" si="3"/>
        <v>NN Rotterdam duo 2</v>
      </c>
      <c r="I9" t="str">
        <f t="shared" si="1"/>
        <v xml:space="preserve"> </v>
      </c>
      <c r="J9">
        <f t="shared" si="4"/>
        <v>0</v>
      </c>
      <c r="K9">
        <f t="shared" si="5"/>
        <v>1</v>
      </c>
      <c r="L9">
        <f t="shared" si="6"/>
        <v>1</v>
      </c>
    </row>
    <row r="10" spans="1:12" hidden="1">
      <c r="A10" s="1">
        <f t="shared" si="2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Shot '65 4</v>
      </c>
      <c r="G10" t="str">
        <f t="shared" si="3"/>
        <v>Dordrecht 7</v>
      </c>
      <c r="I10" t="str">
        <f t="shared" si="1"/>
        <v xml:space="preserve"> </v>
      </c>
      <c r="J10">
        <f t="shared" si="4"/>
        <v>0</v>
      </c>
      <c r="K10">
        <f t="shared" si="5"/>
        <v>0</v>
      </c>
      <c r="L10">
        <f t="shared" si="6"/>
        <v>0</v>
      </c>
    </row>
    <row r="11" spans="1:12" hidden="1">
      <c r="A11" s="1">
        <f t="shared" si="2"/>
        <v>42275</v>
      </c>
      <c r="B11" s="1">
        <f>Letterprogramma!A5+VLOOKUP(C11,$B$33:$F$38,5)</f>
        <v>42275</v>
      </c>
      <c r="C11" t="str">
        <f>Letterprogramma!H5</f>
        <v>B</v>
      </c>
      <c r="D11" t="str">
        <f>Letterprogramma!I5</f>
        <v>D</v>
      </c>
      <c r="E11" s="4">
        <f t="shared" si="0"/>
        <v>0.84375</v>
      </c>
      <c r="F11" t="str">
        <f t="shared" si="3"/>
        <v>TOGB 2</v>
      </c>
      <c r="G11" t="str">
        <f t="shared" si="3"/>
        <v>De Repelaer 2</v>
      </c>
      <c r="I11" t="str">
        <f t="shared" si="1"/>
        <v xml:space="preserve"> </v>
      </c>
      <c r="J11">
        <f t="shared" si="4"/>
        <v>0</v>
      </c>
      <c r="K11">
        <f t="shared" si="5"/>
        <v>0</v>
      </c>
      <c r="L11">
        <f t="shared" si="6"/>
        <v>0</v>
      </c>
    </row>
    <row r="12" spans="1:12">
      <c r="A12" s="1">
        <f t="shared" si="2"/>
        <v>42276</v>
      </c>
      <c r="B12" s="1">
        <f>Letterprogramma!A5+VLOOKUP(C12,$B$33:$F$38,5)</f>
        <v>42276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Alexandria '66 8</v>
      </c>
      <c r="G12" t="str">
        <f t="shared" si="3"/>
        <v>NN Rotterdam duo 2</v>
      </c>
      <c r="I12" t="str">
        <f t="shared" si="1"/>
        <v xml:space="preserve"> </v>
      </c>
      <c r="J12">
        <f t="shared" si="4"/>
        <v>0</v>
      </c>
      <c r="K12">
        <f t="shared" si="5"/>
        <v>1</v>
      </c>
      <c r="L12">
        <f t="shared" si="6"/>
        <v>1</v>
      </c>
    </row>
    <row r="13" spans="1:12" hidden="1">
      <c r="A13" s="1">
        <f t="shared" si="2"/>
        <v>42286</v>
      </c>
      <c r="B13" s="1">
        <f>Letterprogramma!A6+VLOOKUP(C13,$B$33:$F$38,5)</f>
        <v>42286</v>
      </c>
      <c r="C13" t="str">
        <f>Letterprogramma!F6</f>
        <v>A</v>
      </c>
      <c r="D13" t="str">
        <f>Letterprogramma!G6</f>
        <v>D</v>
      </c>
      <c r="E13" s="4">
        <f t="shared" si="0"/>
        <v>0.84375</v>
      </c>
      <c r="F13" t="str">
        <f t="shared" si="3"/>
        <v>Dordrecht 7</v>
      </c>
      <c r="G13" t="str">
        <f t="shared" si="3"/>
        <v>De Repelaer 2</v>
      </c>
      <c r="I13" t="str">
        <f t="shared" si="1"/>
        <v xml:space="preserve"> </v>
      </c>
      <c r="J13">
        <f t="shared" si="4"/>
        <v>0</v>
      </c>
      <c r="K13">
        <f t="shared" si="5"/>
        <v>0</v>
      </c>
      <c r="L13">
        <f t="shared" si="6"/>
        <v>0</v>
      </c>
    </row>
    <row r="14" spans="1:12">
      <c r="A14" s="1">
        <f t="shared" si="2"/>
        <v>42285</v>
      </c>
      <c r="B14" s="1">
        <f>Letterprogramma!A6+VLOOKUP(C14,$B$33:$F$38,5)</f>
        <v>42285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NN Rotterdam duo 2</v>
      </c>
      <c r="G14" t="str">
        <f t="shared" si="3"/>
        <v>TOGB 2</v>
      </c>
      <c r="I14" t="str">
        <f t="shared" si="1"/>
        <v xml:space="preserve"> </v>
      </c>
      <c r="J14">
        <f t="shared" si="4"/>
        <v>1</v>
      </c>
      <c r="K14">
        <f t="shared" si="5"/>
        <v>0</v>
      </c>
      <c r="L14">
        <f t="shared" si="6"/>
        <v>1</v>
      </c>
    </row>
    <row r="15" spans="1:12" hidden="1">
      <c r="A15" s="1">
        <f t="shared" si="2"/>
        <v>42283</v>
      </c>
      <c r="B15" s="1">
        <f>Letterprogramma!A6+VLOOKUP(C15,$B$33:$F$38,5)</f>
        <v>42283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Alexandria '66 8</v>
      </c>
      <c r="G15" t="str">
        <f t="shared" si="3"/>
        <v>Shot '65 4</v>
      </c>
      <c r="I15" t="str">
        <f t="shared" si="1"/>
        <v xml:space="preserve"> </v>
      </c>
      <c r="J15">
        <f t="shared" si="4"/>
        <v>0</v>
      </c>
      <c r="K15">
        <f t="shared" si="5"/>
        <v>0</v>
      </c>
      <c r="L15">
        <f t="shared" si="6"/>
        <v>0</v>
      </c>
    </row>
    <row r="16" spans="1:12" hidden="1">
      <c r="A16" s="1">
        <f t="shared" si="2"/>
        <v>42296</v>
      </c>
      <c r="B16" s="1">
        <f>Letterprogramma!A7+VLOOKUP(C16,$B$33:$F$38,5)</f>
        <v>42296</v>
      </c>
      <c r="C16" t="str">
        <f>Letterprogramma!F7</f>
        <v>B</v>
      </c>
      <c r="D16" t="str">
        <f>Letterprogramma!G7</f>
        <v>A</v>
      </c>
      <c r="E16" s="4">
        <f t="shared" si="0"/>
        <v>0.84375</v>
      </c>
      <c r="F16" t="str">
        <f t="shared" si="3"/>
        <v>TOGB 2</v>
      </c>
      <c r="G16" t="str">
        <f t="shared" si="3"/>
        <v>Dordrecht 7</v>
      </c>
      <c r="I16" t="str">
        <f t="shared" si="1"/>
        <v xml:space="preserve"> </v>
      </c>
      <c r="J16">
        <f t="shared" si="4"/>
        <v>0</v>
      </c>
      <c r="K16">
        <f t="shared" si="5"/>
        <v>0</v>
      </c>
      <c r="L16">
        <f t="shared" si="6"/>
        <v>0</v>
      </c>
    </row>
    <row r="17" spans="1:12" hidden="1">
      <c r="A17" s="1">
        <f t="shared" si="2"/>
        <v>42300</v>
      </c>
      <c r="B17" s="1">
        <f>Letterprogramma!A7+VLOOKUP(C17,$B$33:$F$38,5)</f>
        <v>42300</v>
      </c>
      <c r="C17" t="str">
        <f>Letterprogramma!H7</f>
        <v>D</v>
      </c>
      <c r="D17" t="str">
        <f>Letterprogramma!I7</f>
        <v>C</v>
      </c>
      <c r="E17" s="4">
        <f t="shared" si="0"/>
        <v>0.85416666666666663</v>
      </c>
      <c r="F17" t="str">
        <f t="shared" si="3"/>
        <v>De Repelaer 2</v>
      </c>
      <c r="G17" t="str">
        <f t="shared" si="3"/>
        <v>Alexandria '66 8</v>
      </c>
      <c r="I17" t="str">
        <f t="shared" si="1"/>
        <v xml:space="preserve"> </v>
      </c>
      <c r="J17">
        <f t="shared" si="4"/>
        <v>0</v>
      </c>
      <c r="K17">
        <f t="shared" si="5"/>
        <v>0</v>
      </c>
      <c r="L17">
        <f t="shared" si="6"/>
        <v>0</v>
      </c>
    </row>
    <row r="18" spans="1:12">
      <c r="A18" s="1">
        <f t="shared" si="2"/>
        <v>42299</v>
      </c>
      <c r="B18" s="1">
        <f>Letterprogramma!A7+VLOOKUP(C18,$B$33:$F$38,5)</f>
        <v>42299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7">VLOOKUP(C18,$B$33:$C$38,2)</f>
        <v>NN Rotterdam duo 2</v>
      </c>
      <c r="G18" t="str">
        <f t="shared" si="7"/>
        <v>Shot '65 4</v>
      </c>
      <c r="I18" t="str">
        <f t="shared" si="1"/>
        <v xml:space="preserve"> </v>
      </c>
      <c r="J18">
        <f t="shared" si="4"/>
        <v>1</v>
      </c>
      <c r="K18">
        <f t="shared" si="5"/>
        <v>0</v>
      </c>
      <c r="L18">
        <f t="shared" si="6"/>
        <v>1</v>
      </c>
    </row>
    <row r="19" spans="1:12">
      <c r="A19" s="1">
        <f t="shared" si="2"/>
        <v>42307</v>
      </c>
      <c r="B19" s="1">
        <f>Letterprogramma!A8+VLOOKUP(C19,$B$33:$F$38,5)</f>
        <v>42307</v>
      </c>
      <c r="C19" t="str">
        <f>Letterprogramma!F8</f>
        <v>A</v>
      </c>
      <c r="D19" t="str">
        <f>Letterprogramma!G8</f>
        <v>F</v>
      </c>
      <c r="E19" s="4">
        <f t="shared" si="0"/>
        <v>0.84375</v>
      </c>
      <c r="F19" t="str">
        <f t="shared" si="7"/>
        <v>Dordrecht 7</v>
      </c>
      <c r="G19" t="str">
        <f t="shared" si="7"/>
        <v>NN Rotterdam duo 2</v>
      </c>
      <c r="I19" t="str">
        <f t="shared" si="1"/>
        <v xml:space="preserve"> </v>
      </c>
      <c r="J19">
        <f t="shared" si="4"/>
        <v>0</v>
      </c>
      <c r="K19">
        <f t="shared" si="5"/>
        <v>1</v>
      </c>
      <c r="L19">
        <f t="shared" si="6"/>
        <v>1</v>
      </c>
    </row>
    <row r="20" spans="1:12" hidden="1">
      <c r="A20" s="1">
        <f t="shared" si="2"/>
        <v>42304</v>
      </c>
      <c r="B20" s="1">
        <f>Letterprogramma!A8+VLOOKUP(C20,$B$33:$F$38,5)</f>
        <v>42304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7"/>
        <v>Alexandria '66 8</v>
      </c>
      <c r="G20" t="str">
        <f t="shared" si="7"/>
        <v>TOGB 2</v>
      </c>
      <c r="I20" t="str">
        <f t="shared" si="1"/>
        <v xml:space="preserve"> </v>
      </c>
      <c r="J20">
        <f t="shared" si="4"/>
        <v>0</v>
      </c>
      <c r="K20">
        <f t="shared" si="5"/>
        <v>0</v>
      </c>
      <c r="L20">
        <f t="shared" si="6"/>
        <v>0</v>
      </c>
    </row>
    <row r="21" spans="1:12" hidden="1">
      <c r="A21" s="1">
        <f t="shared" si="2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7"/>
        <v>Shot '65 4</v>
      </c>
      <c r="G21" t="str">
        <f t="shared" si="7"/>
        <v>De Repelaer 2</v>
      </c>
      <c r="I21" t="str">
        <f t="shared" si="1"/>
        <v xml:space="preserve"> </v>
      </c>
      <c r="J21">
        <f t="shared" si="4"/>
        <v>0</v>
      </c>
      <c r="K21">
        <f t="shared" si="5"/>
        <v>0</v>
      </c>
      <c r="L21">
        <f t="shared" si="6"/>
        <v>0</v>
      </c>
    </row>
    <row r="22" spans="1:12" hidden="1">
      <c r="A22" s="1">
        <f t="shared" si="2"/>
        <v>42311</v>
      </c>
      <c r="B22" s="1">
        <f>Letterprogramma!A9+VLOOKUP(C22,$B$33:$F$38,5)</f>
        <v>42311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7"/>
        <v>Alexandria '66 8</v>
      </c>
      <c r="G22" t="str">
        <f t="shared" si="7"/>
        <v>Dordrecht 7</v>
      </c>
      <c r="I22" t="str">
        <f t="shared" si="1"/>
        <v xml:space="preserve"> </v>
      </c>
      <c r="J22">
        <f t="shared" si="4"/>
        <v>0</v>
      </c>
      <c r="K22">
        <f t="shared" si="5"/>
        <v>0</v>
      </c>
      <c r="L22">
        <f t="shared" si="6"/>
        <v>0</v>
      </c>
    </row>
    <row r="23" spans="1:12" hidden="1">
      <c r="A23" s="5">
        <f t="shared" si="2"/>
        <v>42310</v>
      </c>
      <c r="B23" s="1">
        <f>Letterprogramma!A9+VLOOKUP(C23,$B$33:$F$38,5)</f>
        <v>42310</v>
      </c>
      <c r="C23" t="str">
        <f>Letterprogramma!H9</f>
        <v>B</v>
      </c>
      <c r="D23" t="str">
        <f>Letterprogramma!I9</f>
        <v>E</v>
      </c>
      <c r="E23" s="4">
        <f t="shared" si="0"/>
        <v>0.84375</v>
      </c>
      <c r="F23" t="str">
        <f t="shared" si="7"/>
        <v>TOGB 2</v>
      </c>
      <c r="G23" t="str">
        <f t="shared" si="7"/>
        <v>Shot '65 4</v>
      </c>
      <c r="I23" t="str">
        <f t="shared" si="1"/>
        <v xml:space="preserve"> </v>
      </c>
      <c r="J23">
        <f t="shared" si="4"/>
        <v>0</v>
      </c>
      <c r="K23">
        <f t="shared" si="5"/>
        <v>0</v>
      </c>
      <c r="L23">
        <f t="shared" si="6"/>
        <v>0</v>
      </c>
    </row>
    <row r="24" spans="1:12">
      <c r="A24" s="1">
        <f t="shared" si="2"/>
        <v>42313</v>
      </c>
      <c r="B24" s="1">
        <f>Letterprogramma!A9+VLOOKUP(C24,$B$33:$F$38,5)</f>
        <v>42313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7"/>
        <v>NN Rotterdam duo 2</v>
      </c>
      <c r="G24" t="str">
        <f t="shared" si="7"/>
        <v>De Repelaer 2</v>
      </c>
      <c r="I24" t="str">
        <f t="shared" si="1"/>
        <v xml:space="preserve"> </v>
      </c>
      <c r="J24">
        <f t="shared" si="4"/>
        <v>1</v>
      </c>
      <c r="K24">
        <f t="shared" si="5"/>
        <v>0</v>
      </c>
      <c r="L24">
        <f t="shared" si="6"/>
        <v>1</v>
      </c>
    </row>
    <row r="25" spans="1:12" hidden="1">
      <c r="A25" s="1">
        <f t="shared" si="2"/>
        <v>42328</v>
      </c>
      <c r="B25" s="1">
        <f>Letterprogramma!A10+VLOOKUP(C25,$B$33:$F$38,5)</f>
        <v>42328</v>
      </c>
      <c r="C25" t="str">
        <f>Letterprogramma!F10</f>
        <v>A</v>
      </c>
      <c r="D25" t="str">
        <f>Letterprogramma!G10</f>
        <v>E</v>
      </c>
      <c r="E25" s="4">
        <f t="shared" si="0"/>
        <v>0.84375</v>
      </c>
      <c r="F25" t="str">
        <f t="shared" si="7"/>
        <v>Dordrecht 7</v>
      </c>
      <c r="G25" t="str">
        <f t="shared" si="7"/>
        <v>Shot '65 4</v>
      </c>
      <c r="I25" t="str">
        <f t="shared" si="1"/>
        <v xml:space="preserve"> </v>
      </c>
      <c r="J25">
        <f t="shared" si="4"/>
        <v>0</v>
      </c>
      <c r="K25">
        <f t="shared" si="5"/>
        <v>0</v>
      </c>
      <c r="L25">
        <f t="shared" si="6"/>
        <v>0</v>
      </c>
    </row>
    <row r="26" spans="1:12" hidden="1">
      <c r="A26" s="1">
        <f>B26</f>
        <v>42328</v>
      </c>
      <c r="B26" s="1">
        <f>Letterprogramma!A10+VLOOKUP(C26,$B$33:$F$38,5)</f>
        <v>42328</v>
      </c>
      <c r="C26" t="str">
        <f>Letterprogramma!H10</f>
        <v>D</v>
      </c>
      <c r="D26" t="str">
        <f>Letterprogramma!I10</f>
        <v>B</v>
      </c>
      <c r="E26" s="4">
        <f t="shared" si="0"/>
        <v>0.85416666666666663</v>
      </c>
      <c r="F26" t="str">
        <f t="shared" si="7"/>
        <v>De Repelaer 2</v>
      </c>
      <c r="G26" t="str">
        <f t="shared" si="7"/>
        <v>TOGB 2</v>
      </c>
      <c r="I26" t="str">
        <f t="shared" si="1"/>
        <v xml:space="preserve"> </v>
      </c>
      <c r="J26">
        <f t="shared" si="4"/>
        <v>0</v>
      </c>
      <c r="K26">
        <f t="shared" si="5"/>
        <v>0</v>
      </c>
      <c r="L26">
        <f t="shared" si="6"/>
        <v>0</v>
      </c>
    </row>
    <row r="27" spans="1:12">
      <c r="A27" s="1">
        <f t="shared" si="2"/>
        <v>42327</v>
      </c>
      <c r="B27" s="1">
        <f>Letterprogramma!A10+VLOOKUP(C27,$B$33:$F$38,5)</f>
        <v>42327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7"/>
        <v>NN Rotterdam duo 2</v>
      </c>
      <c r="G27" t="str">
        <f t="shared" si="7"/>
        <v>Alexandria '66 8</v>
      </c>
      <c r="I27" t="str">
        <f t="shared" si="1"/>
        <v xml:space="preserve"> </v>
      </c>
      <c r="J27">
        <f t="shared" si="4"/>
        <v>1</v>
      </c>
      <c r="K27">
        <f t="shared" si="5"/>
        <v>0</v>
      </c>
      <c r="L27">
        <f t="shared" si="6"/>
        <v>1</v>
      </c>
    </row>
    <row r="28" spans="1:12" hidden="1">
      <c r="A28" s="1">
        <f t="shared" si="2"/>
        <v>42335</v>
      </c>
      <c r="B28" s="1">
        <f>Letterprogramma!A11+VLOOKUP(C28,$B$33:$F$38,5)</f>
        <v>42335</v>
      </c>
      <c r="C28" t="str">
        <f>Letterprogramma!F11</f>
        <v>D</v>
      </c>
      <c r="D28" t="str">
        <f>Letterprogramma!G11</f>
        <v>A</v>
      </c>
      <c r="E28" s="4">
        <f t="shared" si="0"/>
        <v>0.85416666666666663</v>
      </c>
      <c r="F28" t="str">
        <f t="shared" si="7"/>
        <v>De Repelaer 2</v>
      </c>
      <c r="G28" t="str">
        <f t="shared" si="7"/>
        <v>Dordrecht 7</v>
      </c>
      <c r="I28" t="str">
        <f t="shared" si="1"/>
        <v xml:space="preserve"> </v>
      </c>
      <c r="J28">
        <f t="shared" si="4"/>
        <v>0</v>
      </c>
      <c r="K28">
        <f t="shared" si="5"/>
        <v>0</v>
      </c>
      <c r="L28">
        <f t="shared" si="6"/>
        <v>0</v>
      </c>
    </row>
    <row r="29" spans="1:12">
      <c r="A29" s="1">
        <f t="shared" si="2"/>
        <v>42331</v>
      </c>
      <c r="B29" s="1">
        <f>Letterprogramma!A11+VLOOKUP(C29,$B$33:$F$38,5)</f>
        <v>42331</v>
      </c>
      <c r="C29" t="str">
        <f>Letterprogramma!H11</f>
        <v>B</v>
      </c>
      <c r="D29" t="str">
        <f>Letterprogramma!I11</f>
        <v>F</v>
      </c>
      <c r="E29" s="4">
        <f t="shared" si="0"/>
        <v>0.84375</v>
      </c>
      <c r="F29" t="str">
        <f t="shared" si="7"/>
        <v>TOGB 2</v>
      </c>
      <c r="G29" t="str">
        <f t="shared" si="7"/>
        <v>NN Rotterdam duo 2</v>
      </c>
      <c r="I29" t="str">
        <f t="shared" si="1"/>
        <v xml:space="preserve"> </v>
      </c>
      <c r="J29">
        <f t="shared" si="4"/>
        <v>0</v>
      </c>
      <c r="K29">
        <f t="shared" si="5"/>
        <v>1</v>
      </c>
      <c r="L29">
        <f t="shared" si="6"/>
        <v>1</v>
      </c>
    </row>
    <row r="30" spans="1:12" hidden="1">
      <c r="A30" s="1">
        <f t="shared" si="2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7"/>
        <v>Shot '65 4</v>
      </c>
      <c r="G30" t="str">
        <f t="shared" si="7"/>
        <v>Alexandria '66 8</v>
      </c>
      <c r="I30" t="str">
        <f>IF(A30=B30," ","VERPLAATST")</f>
        <v xml:space="preserve"> </v>
      </c>
      <c r="J30">
        <f t="shared" si="4"/>
        <v>0</v>
      </c>
      <c r="K30">
        <f t="shared" si="5"/>
        <v>0</v>
      </c>
      <c r="L30">
        <f t="shared" si="6"/>
        <v>0</v>
      </c>
    </row>
    <row r="32" spans="1:12">
      <c r="B32" t="str">
        <f>Indeling!A29</f>
        <v>3e   klass</v>
      </c>
      <c r="C32" t="str">
        <f>Indeling!A29</f>
        <v>3e   klass</v>
      </c>
      <c r="D32" t="str">
        <f>Indeling!B29</f>
        <v>e - Poule H</v>
      </c>
    </row>
    <row r="33" spans="2:7">
      <c r="B33" t="s">
        <v>30</v>
      </c>
      <c r="C33" t="str">
        <f>Indeling!B30</f>
        <v>Dordrecht 7</v>
      </c>
      <c r="D33" s="4" t="str">
        <f>Indeling!C30</f>
        <v>VR</v>
      </c>
      <c r="E33" s="4">
        <f>Indeling!D30</f>
        <v>0.84375</v>
      </c>
      <c r="F33">
        <f>VLOOKUP(D33,Indeling!$G$79:$H$84,2)</f>
        <v>4</v>
      </c>
      <c r="G33" t="str">
        <f>MID(B32,8,1)</f>
        <v>a</v>
      </c>
    </row>
    <row r="34" spans="2:7">
      <c r="B34" t="s">
        <v>31</v>
      </c>
      <c r="C34" t="str">
        <f>Indeling!B31</f>
        <v>TOGB 2</v>
      </c>
      <c r="D34" s="4" t="str">
        <f>Indeling!C31</f>
        <v>MA</v>
      </c>
      <c r="E34" s="4">
        <f>Indeling!D31</f>
        <v>0.84375</v>
      </c>
      <c r="F34">
        <f>VLOOKUP(D34,Indeling!$G$79:$H$84,2)</f>
        <v>0</v>
      </c>
      <c r="G34" t="str">
        <f>G33</f>
        <v>a</v>
      </c>
    </row>
    <row r="35" spans="2:7">
      <c r="B35" t="s">
        <v>32</v>
      </c>
      <c r="C35" t="str">
        <f>Indeling!B32</f>
        <v>Alexandria '66 8</v>
      </c>
      <c r="D35" s="4" t="str">
        <f>Indeling!C32</f>
        <v>DI</v>
      </c>
      <c r="E35" s="4">
        <f>Indeling!D32</f>
        <v>0.83333333333333337</v>
      </c>
      <c r="F35">
        <f>VLOOKUP(D35,Indeling!$G$79:$H$84,2)</f>
        <v>1</v>
      </c>
      <c r="G35" t="str">
        <f>G34</f>
        <v>a</v>
      </c>
    </row>
    <row r="36" spans="2:7">
      <c r="B36" t="s">
        <v>33</v>
      </c>
      <c r="C36" t="str">
        <f>Indeling!B33</f>
        <v>De Repelaer 2</v>
      </c>
      <c r="D36" s="4" t="str">
        <f>Indeling!C33</f>
        <v>VR</v>
      </c>
      <c r="E36" s="4">
        <f>Indeling!D33</f>
        <v>0.85416666666666663</v>
      </c>
      <c r="F36">
        <f>VLOOKUP(D36,Indeling!$G$79:$H$84,2)</f>
        <v>4</v>
      </c>
      <c r="G36" t="str">
        <f>G35</f>
        <v>a</v>
      </c>
    </row>
    <row r="37" spans="2:7">
      <c r="B37" t="s">
        <v>34</v>
      </c>
      <c r="C37" t="str">
        <f>Indeling!B34</f>
        <v>Shot '65 4</v>
      </c>
      <c r="D37" s="4" t="str">
        <f>Indeling!C34</f>
        <v>DO</v>
      </c>
      <c r="E37" s="4">
        <f>Indeling!D34</f>
        <v>0.83333333333333337</v>
      </c>
      <c r="F37">
        <f>VLOOKUP(D37,Indeling!$G$79:$H$84,2)</f>
        <v>3</v>
      </c>
      <c r="G37" t="str">
        <f>G36</f>
        <v>a</v>
      </c>
    </row>
    <row r="38" spans="2:7">
      <c r="B38" t="s">
        <v>35</v>
      </c>
      <c r="C38" t="str">
        <f>Indeling!B35</f>
        <v>NN Rotterdam duo 2</v>
      </c>
      <c r="D38" s="4" t="str">
        <f>Indeling!C35</f>
        <v>DO</v>
      </c>
      <c r="E38" s="4">
        <f>Indeling!D35</f>
        <v>0.83333333333333337</v>
      </c>
      <c r="F38">
        <f>VLOOKUP(D38,Indeling!$G$79:$H$84,2)</f>
        <v>3</v>
      </c>
      <c r="G38" t="str">
        <f>G37</f>
        <v>a</v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30"/>
    </sheetView>
  </sheetViews>
  <sheetFormatPr defaultRowHeight="15"/>
  <cols>
    <col min="2" max="2" width="9.140625" hidden="1" customWidth="1"/>
    <col min="3" max="3" width="3.85546875" hidden="1" customWidth="1"/>
    <col min="4" max="4" width="4" hidden="1" customWidth="1"/>
    <col min="6" max="6" width="18.140625" customWidth="1"/>
    <col min="7" max="7" width="18.42578125" customWidth="1"/>
  </cols>
  <sheetData>
    <row r="1" spans="1:12">
      <c r="A1" s="1">
        <f>B1</f>
        <v>42254</v>
      </c>
      <c r="B1" s="1">
        <f>Letterprogramma!A2+VLOOKUP(C1,$B$33:$F$38,5)</f>
        <v>42254</v>
      </c>
      <c r="C1" t="str">
        <f>Letterprogramma!F2</f>
        <v>A</v>
      </c>
      <c r="D1" t="str">
        <f>Letterprogramma!G2</f>
        <v>B</v>
      </c>
      <c r="E1" s="4">
        <v>0.84375</v>
      </c>
      <c r="F1" t="str">
        <f>VLOOKUP(C1,$B$33:$C$38,2)</f>
        <v>Boomgaardshoek 2</v>
      </c>
      <c r="G1" t="str">
        <f>VLOOKUP(D1,$B$33:$C$38,2)</f>
        <v>Xerxes 1</v>
      </c>
      <c r="I1" t="str">
        <f t="shared" ref="I1:I29" si="0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1">B2</f>
        <v>42254</v>
      </c>
      <c r="B2" s="1">
        <f>Letterprogramma!A2+VLOOKUP(C2,$B$33:$F$38,5)</f>
        <v>42254</v>
      </c>
      <c r="C2" t="str">
        <f>Letterprogramma!H2</f>
        <v>C</v>
      </c>
      <c r="D2" t="str">
        <f>Letterprogramma!I2</f>
        <v>D</v>
      </c>
      <c r="E2" s="4">
        <v>0.82291666666666663</v>
      </c>
      <c r="F2" t="str">
        <f t="shared" ref="F2:G17" si="2">VLOOKUP(C2,$B$33:$C$38,2)</f>
        <v>Korendijk 3</v>
      </c>
      <c r="G2" t="str">
        <f t="shared" si="2"/>
        <v>Smashing Maasl. 2</v>
      </c>
      <c r="I2" t="str">
        <f t="shared" si="0"/>
        <v xml:space="preserve"> </v>
      </c>
      <c r="J2">
        <f t="shared" ref="J2:K30" si="3">IF(MID(F2,1,12)="NN Rotterdam",1,0)</f>
        <v>0</v>
      </c>
      <c r="K2">
        <f t="shared" si="3"/>
        <v>0</v>
      </c>
      <c r="L2">
        <f t="shared" ref="L2:L30" si="4">J2+K2</f>
        <v>0</v>
      </c>
    </row>
    <row r="3" spans="1:12">
      <c r="A3" s="1">
        <f t="shared" si="1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v>0.82291666666666663</v>
      </c>
      <c r="F3" t="str">
        <f t="shared" si="2"/>
        <v>NN Rotterdam duo 3</v>
      </c>
      <c r="G3" t="str">
        <f t="shared" si="2"/>
        <v>Alexandria '66 11</v>
      </c>
      <c r="I3" t="str">
        <f t="shared" si="0"/>
        <v xml:space="preserve"> </v>
      </c>
      <c r="J3">
        <f t="shared" si="3"/>
        <v>1</v>
      </c>
      <c r="K3">
        <f t="shared" si="3"/>
        <v>0</v>
      </c>
      <c r="L3">
        <f t="shared" si="4"/>
        <v>1</v>
      </c>
    </row>
    <row r="4" spans="1:12" hidden="1">
      <c r="A4" s="1">
        <f t="shared" si="1"/>
        <v>42262</v>
      </c>
      <c r="B4" s="1">
        <f>Letterprogramma!A3+VLOOKUP(C4,$B$33:$F$38,5)</f>
        <v>42262</v>
      </c>
      <c r="C4" t="str">
        <f>Letterprogramma!F3</f>
        <v>F</v>
      </c>
      <c r="D4" t="str">
        <f>Letterprogramma!G3</f>
        <v>A</v>
      </c>
      <c r="E4" s="4">
        <v>0.84375</v>
      </c>
      <c r="F4" t="str">
        <f t="shared" si="2"/>
        <v>Alexandria '66 11</v>
      </c>
      <c r="G4" t="str">
        <f t="shared" si="2"/>
        <v>Boomgaardshoek 2</v>
      </c>
      <c r="I4" t="str">
        <f t="shared" si="0"/>
        <v xml:space="preserve"> </v>
      </c>
      <c r="J4">
        <f t="shared" si="3"/>
        <v>0</v>
      </c>
      <c r="K4">
        <f t="shared" si="3"/>
        <v>0</v>
      </c>
      <c r="L4">
        <f t="shared" si="4"/>
        <v>0</v>
      </c>
    </row>
    <row r="5" spans="1:12" hidden="1">
      <c r="A5" s="1">
        <f>B5</f>
        <v>42264</v>
      </c>
      <c r="B5" s="1">
        <f>Letterprogramma!A3+VLOOKUP(C5,$B$33:$F$38,5)</f>
        <v>42264</v>
      </c>
      <c r="C5" t="str">
        <f>Letterprogramma!H3</f>
        <v>B</v>
      </c>
      <c r="D5" t="str">
        <f>Letterprogramma!I3</f>
        <v>C</v>
      </c>
      <c r="E5" s="4">
        <v>0.84375</v>
      </c>
      <c r="F5" t="str">
        <f t="shared" si="2"/>
        <v>Xerxes 1</v>
      </c>
      <c r="G5" t="str">
        <f t="shared" si="2"/>
        <v>Korendijk 3</v>
      </c>
      <c r="I5" t="str">
        <f t="shared" si="0"/>
        <v xml:space="preserve"> </v>
      </c>
      <c r="J5">
        <f t="shared" si="3"/>
        <v>0</v>
      </c>
      <c r="K5">
        <f t="shared" si="3"/>
        <v>0</v>
      </c>
      <c r="L5">
        <f t="shared" si="4"/>
        <v>0</v>
      </c>
    </row>
    <row r="6" spans="1:12">
      <c r="A6" s="1">
        <f t="shared" si="1"/>
        <v>42264</v>
      </c>
      <c r="B6" s="1">
        <f>Letterprogramma!A3+VLOOKUP(C6,$B$33:$F$38,5)</f>
        <v>42264</v>
      </c>
      <c r="C6" t="str">
        <f>Letterprogramma!J3</f>
        <v>D</v>
      </c>
      <c r="D6" t="str">
        <f>Letterprogramma!K3</f>
        <v>E</v>
      </c>
      <c r="E6" s="4">
        <v>0.82291666666666663</v>
      </c>
      <c r="F6" t="str">
        <f t="shared" si="2"/>
        <v>Smashing Maasl. 2</v>
      </c>
      <c r="G6" t="str">
        <f t="shared" si="2"/>
        <v>NN Rotterdam duo 3</v>
      </c>
      <c r="I6" t="str">
        <f t="shared" si="0"/>
        <v xml:space="preserve"> </v>
      </c>
      <c r="J6">
        <f t="shared" si="3"/>
        <v>0</v>
      </c>
      <c r="K6">
        <f t="shared" si="3"/>
        <v>1</v>
      </c>
      <c r="L6">
        <f t="shared" si="4"/>
        <v>1</v>
      </c>
    </row>
    <row r="7" spans="1:12" hidden="1">
      <c r="A7" s="1">
        <f t="shared" si="1"/>
        <v>42268</v>
      </c>
      <c r="B7" s="1">
        <f>Letterprogramma!A4+VLOOKUP(C7,$B$33:$F$38,5)</f>
        <v>42268</v>
      </c>
      <c r="C7" t="str">
        <f>Letterprogramma!F4</f>
        <v>A</v>
      </c>
      <c r="D7" t="str">
        <f>Letterprogramma!G4</f>
        <v>C</v>
      </c>
      <c r="E7" s="4">
        <v>0.84375</v>
      </c>
      <c r="F7" t="str">
        <f t="shared" si="2"/>
        <v>Boomgaardshoek 2</v>
      </c>
      <c r="G7" t="str">
        <f t="shared" si="2"/>
        <v>Korendijk 3</v>
      </c>
      <c r="I7" t="str">
        <f t="shared" si="0"/>
        <v xml:space="preserve"> </v>
      </c>
      <c r="J7">
        <f t="shared" si="3"/>
        <v>0</v>
      </c>
      <c r="K7">
        <f t="shared" si="3"/>
        <v>0</v>
      </c>
      <c r="L7">
        <f t="shared" si="4"/>
        <v>0</v>
      </c>
    </row>
    <row r="8" spans="1:12">
      <c r="A8" s="1">
        <f t="shared" si="1"/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v>0.82291666666666663</v>
      </c>
      <c r="F8" t="str">
        <f t="shared" si="2"/>
        <v>NN Rotterdam duo 3</v>
      </c>
      <c r="G8" t="str">
        <f t="shared" si="2"/>
        <v>Xerxes 1</v>
      </c>
      <c r="I8" t="str">
        <f t="shared" si="0"/>
        <v xml:space="preserve"> </v>
      </c>
      <c r="J8">
        <f t="shared" si="3"/>
        <v>1</v>
      </c>
      <c r="K8">
        <f t="shared" si="3"/>
        <v>0</v>
      </c>
      <c r="L8">
        <f t="shared" si="4"/>
        <v>1</v>
      </c>
    </row>
    <row r="9" spans="1:12" hidden="1">
      <c r="A9" s="1">
        <f t="shared" si="1"/>
        <v>42271</v>
      </c>
      <c r="B9" s="1">
        <f>Letterprogramma!A4+VLOOKUP(C9,$B$33:$F$38,5)</f>
        <v>42271</v>
      </c>
      <c r="C9" t="str">
        <f>Letterprogramma!J4</f>
        <v>D</v>
      </c>
      <c r="D9" t="str">
        <f>Letterprogramma!K4</f>
        <v>F</v>
      </c>
      <c r="E9" s="4">
        <v>0.82291666666666663</v>
      </c>
      <c r="F9" t="str">
        <f t="shared" si="2"/>
        <v>Smashing Maasl. 2</v>
      </c>
      <c r="G9" t="str">
        <f t="shared" si="2"/>
        <v>Alexandria '66 11</v>
      </c>
      <c r="I9" t="str">
        <f t="shared" si="0"/>
        <v xml:space="preserve"> </v>
      </c>
      <c r="J9">
        <f t="shared" si="3"/>
        <v>0</v>
      </c>
      <c r="K9">
        <f t="shared" si="3"/>
        <v>0</v>
      </c>
      <c r="L9">
        <f t="shared" si="4"/>
        <v>0</v>
      </c>
    </row>
    <row r="10" spans="1:12">
      <c r="A10" s="1">
        <f t="shared" si="1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v>0.84375</v>
      </c>
      <c r="F10" t="str">
        <f t="shared" si="2"/>
        <v>NN Rotterdam duo 3</v>
      </c>
      <c r="G10" t="str">
        <f t="shared" si="2"/>
        <v>Boomgaardshoek 2</v>
      </c>
      <c r="I10" t="str">
        <f t="shared" si="0"/>
        <v xml:space="preserve"> </v>
      </c>
      <c r="J10">
        <f t="shared" si="3"/>
        <v>1</v>
      </c>
      <c r="K10">
        <f t="shared" si="3"/>
        <v>0</v>
      </c>
      <c r="L10">
        <f t="shared" si="4"/>
        <v>1</v>
      </c>
    </row>
    <row r="11" spans="1:12" hidden="1">
      <c r="A11" s="1">
        <f>B11</f>
        <v>42278</v>
      </c>
      <c r="B11" s="1">
        <f>Letterprogramma!A5+VLOOKUP(C11,$B$33:$F$38,5)</f>
        <v>42278</v>
      </c>
      <c r="C11" t="str">
        <f>Letterprogramma!H5</f>
        <v>B</v>
      </c>
      <c r="D11" t="str">
        <f>Letterprogramma!I5</f>
        <v>D</v>
      </c>
      <c r="E11" s="4">
        <v>0.84375</v>
      </c>
      <c r="F11" t="str">
        <f t="shared" si="2"/>
        <v>Xerxes 1</v>
      </c>
      <c r="G11" t="str">
        <f t="shared" si="2"/>
        <v>Smashing Maasl. 2</v>
      </c>
      <c r="I11" t="str">
        <f t="shared" si="0"/>
        <v xml:space="preserve"> </v>
      </c>
      <c r="J11">
        <f t="shared" si="3"/>
        <v>0</v>
      </c>
      <c r="K11">
        <f t="shared" si="3"/>
        <v>0</v>
      </c>
      <c r="L11">
        <f t="shared" si="4"/>
        <v>0</v>
      </c>
    </row>
    <row r="12" spans="1:12" hidden="1">
      <c r="A12" s="1">
        <f t="shared" si="1"/>
        <v>42275</v>
      </c>
      <c r="B12" s="1">
        <f>Letterprogramma!A5+VLOOKUP(C12,$B$33:$F$38,5)</f>
        <v>42275</v>
      </c>
      <c r="C12" t="str">
        <f>Letterprogramma!J5</f>
        <v>C</v>
      </c>
      <c r="D12" t="str">
        <f>Letterprogramma!K5</f>
        <v>F</v>
      </c>
      <c r="E12" s="4">
        <v>0.82291666666666663</v>
      </c>
      <c r="F12" t="str">
        <f t="shared" si="2"/>
        <v>Korendijk 3</v>
      </c>
      <c r="G12" t="str">
        <f t="shared" si="2"/>
        <v>Alexandria '66 11</v>
      </c>
      <c r="I12" t="str">
        <f t="shared" si="0"/>
        <v xml:space="preserve"> </v>
      </c>
      <c r="J12">
        <f t="shared" si="3"/>
        <v>0</v>
      </c>
      <c r="K12">
        <f t="shared" si="3"/>
        <v>0</v>
      </c>
      <c r="L12">
        <f t="shared" si="4"/>
        <v>0</v>
      </c>
    </row>
    <row r="13" spans="1:12" hidden="1">
      <c r="A13" s="1">
        <f t="shared" si="1"/>
        <v>42282</v>
      </c>
      <c r="B13" s="1">
        <f>Letterprogramma!A6+VLOOKUP(C13,$B$33:$F$38,5)</f>
        <v>42282</v>
      </c>
      <c r="C13" t="str">
        <f>Letterprogramma!F6</f>
        <v>A</v>
      </c>
      <c r="D13" t="str">
        <f>Letterprogramma!G6</f>
        <v>D</v>
      </c>
      <c r="E13" s="4">
        <v>0.82291666666666663</v>
      </c>
      <c r="F13" t="str">
        <f t="shared" si="2"/>
        <v>Boomgaardshoek 2</v>
      </c>
      <c r="G13" t="str">
        <f t="shared" si="2"/>
        <v>Smashing Maasl. 2</v>
      </c>
      <c r="I13" t="str">
        <f t="shared" si="0"/>
        <v xml:space="preserve"> </v>
      </c>
      <c r="J13">
        <f t="shared" si="3"/>
        <v>0</v>
      </c>
      <c r="K13">
        <f t="shared" si="3"/>
        <v>0</v>
      </c>
      <c r="L13">
        <f t="shared" si="4"/>
        <v>0</v>
      </c>
    </row>
    <row r="14" spans="1:12" hidden="1">
      <c r="A14" s="1">
        <f t="shared" si="1"/>
        <v>42283</v>
      </c>
      <c r="B14" s="1">
        <f>Letterprogramma!A6+VLOOKUP(C14,$B$33:$F$38,5)</f>
        <v>42283</v>
      </c>
      <c r="C14" t="str">
        <f>Letterprogramma!H6</f>
        <v>F</v>
      </c>
      <c r="D14" t="str">
        <f>Letterprogramma!I6</f>
        <v>B</v>
      </c>
      <c r="E14" s="4">
        <v>0.82291666666666663</v>
      </c>
      <c r="F14" t="str">
        <f t="shared" si="2"/>
        <v>Alexandria '66 11</v>
      </c>
      <c r="G14" t="str">
        <f t="shared" si="2"/>
        <v>Xerxes 1</v>
      </c>
      <c r="I14" t="str">
        <f t="shared" si="0"/>
        <v xml:space="preserve"> </v>
      </c>
      <c r="J14">
        <f t="shared" si="3"/>
        <v>0</v>
      </c>
      <c r="K14">
        <f t="shared" si="3"/>
        <v>0</v>
      </c>
      <c r="L14">
        <f t="shared" si="4"/>
        <v>0</v>
      </c>
    </row>
    <row r="15" spans="1:12">
      <c r="A15" s="1">
        <f t="shared" si="1"/>
        <v>42282</v>
      </c>
      <c r="B15" s="1">
        <f>Letterprogramma!A6+VLOOKUP(C15,$B$33:$F$38,5)</f>
        <v>42282</v>
      </c>
      <c r="C15" t="str">
        <f>Letterprogramma!J6</f>
        <v>C</v>
      </c>
      <c r="D15" t="str">
        <f>Letterprogramma!K6</f>
        <v>E</v>
      </c>
      <c r="E15" s="4">
        <v>0.84375</v>
      </c>
      <c r="F15" t="str">
        <f t="shared" si="2"/>
        <v>Korendijk 3</v>
      </c>
      <c r="G15" t="str">
        <f t="shared" si="2"/>
        <v>NN Rotterdam duo 3</v>
      </c>
      <c r="I15" t="str">
        <f t="shared" si="0"/>
        <v xml:space="preserve"> </v>
      </c>
      <c r="J15">
        <f t="shared" si="3"/>
        <v>0</v>
      </c>
      <c r="K15">
        <f t="shared" si="3"/>
        <v>1</v>
      </c>
      <c r="L15">
        <f t="shared" si="4"/>
        <v>1</v>
      </c>
    </row>
    <row r="16" spans="1:12" hidden="1">
      <c r="A16" s="1">
        <f t="shared" si="1"/>
        <v>42299</v>
      </c>
      <c r="B16" s="1">
        <f>Letterprogramma!A7+VLOOKUP(C16,$B$33:$F$38,5)</f>
        <v>42299</v>
      </c>
      <c r="C16" t="str">
        <f>Letterprogramma!F7</f>
        <v>B</v>
      </c>
      <c r="D16" t="str">
        <f>Letterprogramma!G7</f>
        <v>A</v>
      </c>
      <c r="E16" s="4">
        <v>0.84375</v>
      </c>
      <c r="F16" t="str">
        <f t="shared" si="2"/>
        <v>Xerxes 1</v>
      </c>
      <c r="G16" t="str">
        <f t="shared" si="2"/>
        <v>Boomgaardshoek 2</v>
      </c>
      <c r="I16" t="str">
        <f t="shared" si="0"/>
        <v xml:space="preserve"> </v>
      </c>
      <c r="J16">
        <f t="shared" si="3"/>
        <v>0</v>
      </c>
      <c r="K16">
        <f t="shared" si="3"/>
        <v>0</v>
      </c>
      <c r="L16">
        <f t="shared" si="4"/>
        <v>0</v>
      </c>
    </row>
    <row r="17" spans="1:12" hidden="1">
      <c r="A17" s="1">
        <f t="shared" si="1"/>
        <v>42299</v>
      </c>
      <c r="B17" s="1">
        <f>Letterprogramma!A7+VLOOKUP(C17,$B$33:$F$38,5)</f>
        <v>42299</v>
      </c>
      <c r="C17" t="str">
        <f>Letterprogramma!H7</f>
        <v>D</v>
      </c>
      <c r="D17" t="str">
        <f>Letterprogramma!I7</f>
        <v>C</v>
      </c>
      <c r="E17" s="4">
        <v>0.82291666666666663</v>
      </c>
      <c r="F17" t="str">
        <f t="shared" si="2"/>
        <v>Smashing Maasl. 2</v>
      </c>
      <c r="G17" t="str">
        <f t="shared" si="2"/>
        <v>Korendijk 3</v>
      </c>
      <c r="I17" t="str">
        <f t="shared" si="0"/>
        <v xml:space="preserve"> </v>
      </c>
      <c r="J17">
        <f t="shared" si="3"/>
        <v>0</v>
      </c>
      <c r="K17">
        <f t="shared" si="3"/>
        <v>0</v>
      </c>
      <c r="L17">
        <f t="shared" si="4"/>
        <v>0</v>
      </c>
    </row>
    <row r="18" spans="1:12">
      <c r="A18" s="1">
        <f t="shared" si="1"/>
        <v>42297</v>
      </c>
      <c r="B18" s="1">
        <f>Letterprogramma!A7+VLOOKUP(C18,$B$33:$F$38,5)</f>
        <v>42297</v>
      </c>
      <c r="C18" t="str">
        <f>Letterprogramma!J7</f>
        <v>F</v>
      </c>
      <c r="D18" t="str">
        <f>Letterprogramma!K7</f>
        <v>E</v>
      </c>
      <c r="E18" s="4">
        <v>0.84375</v>
      </c>
      <c r="F18" t="str">
        <f t="shared" ref="F18:G30" si="5">VLOOKUP(C18,$B$33:$C$38,2)</f>
        <v>Alexandria '66 11</v>
      </c>
      <c r="G18" t="str">
        <f t="shared" si="5"/>
        <v>NN Rotterdam duo 3</v>
      </c>
      <c r="I18" t="str">
        <f t="shared" si="0"/>
        <v xml:space="preserve"> </v>
      </c>
      <c r="J18">
        <f t="shared" si="3"/>
        <v>0</v>
      </c>
      <c r="K18">
        <f t="shared" si="3"/>
        <v>1</v>
      </c>
      <c r="L18">
        <f t="shared" si="4"/>
        <v>1</v>
      </c>
    </row>
    <row r="19" spans="1:12" hidden="1">
      <c r="A19" s="1">
        <f t="shared" si="1"/>
        <v>42303</v>
      </c>
      <c r="B19" s="1">
        <f>Letterprogramma!A8+VLOOKUP(C19,$B$33:$F$38,5)</f>
        <v>42303</v>
      </c>
      <c r="C19" t="str">
        <f>Letterprogramma!F8</f>
        <v>A</v>
      </c>
      <c r="D19" t="str">
        <f>Letterprogramma!G8</f>
        <v>F</v>
      </c>
      <c r="E19" s="4">
        <v>0.82291666666666663</v>
      </c>
      <c r="F19" t="str">
        <f t="shared" si="5"/>
        <v>Boomgaardshoek 2</v>
      </c>
      <c r="G19" t="str">
        <f t="shared" si="5"/>
        <v>Alexandria '66 11</v>
      </c>
      <c r="I19" t="str">
        <f t="shared" si="0"/>
        <v xml:space="preserve"> </v>
      </c>
      <c r="J19">
        <f t="shared" si="3"/>
        <v>0</v>
      </c>
      <c r="K19">
        <f t="shared" si="3"/>
        <v>0</v>
      </c>
      <c r="L19">
        <f t="shared" si="4"/>
        <v>0</v>
      </c>
    </row>
    <row r="20" spans="1:12" hidden="1">
      <c r="A20" s="1">
        <f t="shared" si="1"/>
        <v>42303</v>
      </c>
      <c r="B20" s="1">
        <f>Letterprogramma!A8+VLOOKUP(C20,$B$33:$F$38,5)</f>
        <v>42303</v>
      </c>
      <c r="C20" t="str">
        <f>Letterprogramma!H8</f>
        <v>C</v>
      </c>
      <c r="D20" t="str">
        <f>Letterprogramma!I8</f>
        <v>B</v>
      </c>
      <c r="E20" s="4">
        <v>0.82291666666666663</v>
      </c>
      <c r="F20" t="str">
        <f t="shared" si="5"/>
        <v>Korendijk 3</v>
      </c>
      <c r="G20" t="str">
        <f t="shared" si="5"/>
        <v>Xerxes 1</v>
      </c>
      <c r="I20" t="str">
        <f t="shared" si="0"/>
        <v xml:space="preserve"> </v>
      </c>
      <c r="J20">
        <f t="shared" si="3"/>
        <v>0</v>
      </c>
      <c r="K20">
        <f t="shared" si="3"/>
        <v>0</v>
      </c>
      <c r="L20">
        <f t="shared" si="4"/>
        <v>0</v>
      </c>
    </row>
    <row r="21" spans="1:12">
      <c r="A21" s="1">
        <f t="shared" si="1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v>0.84375</v>
      </c>
      <c r="F21" t="str">
        <f t="shared" si="5"/>
        <v>NN Rotterdam duo 3</v>
      </c>
      <c r="G21" t="str">
        <f t="shared" si="5"/>
        <v>Smashing Maasl. 2</v>
      </c>
      <c r="I21" t="str">
        <f t="shared" si="0"/>
        <v xml:space="preserve"> </v>
      </c>
      <c r="J21">
        <f t="shared" si="3"/>
        <v>1</v>
      </c>
      <c r="K21">
        <f t="shared" si="3"/>
        <v>0</v>
      </c>
      <c r="L21">
        <f t="shared" si="4"/>
        <v>1</v>
      </c>
    </row>
    <row r="22" spans="1:12" hidden="1">
      <c r="A22" s="1">
        <f t="shared" si="1"/>
        <v>42310</v>
      </c>
      <c r="B22" s="1">
        <f>Letterprogramma!A9+VLOOKUP(C22,$B$33:$F$38,5)</f>
        <v>42310</v>
      </c>
      <c r="C22" t="str">
        <f>Letterprogramma!F9</f>
        <v>C</v>
      </c>
      <c r="D22" t="str">
        <f>Letterprogramma!G9</f>
        <v>A</v>
      </c>
      <c r="E22" s="4">
        <v>0.84375</v>
      </c>
      <c r="F22" t="str">
        <f t="shared" si="5"/>
        <v>Korendijk 3</v>
      </c>
      <c r="G22" t="str">
        <f t="shared" si="5"/>
        <v>Boomgaardshoek 2</v>
      </c>
      <c r="I22" t="str">
        <f t="shared" si="0"/>
        <v xml:space="preserve"> </v>
      </c>
      <c r="J22">
        <f t="shared" si="3"/>
        <v>0</v>
      </c>
      <c r="K22">
        <f t="shared" si="3"/>
        <v>0</v>
      </c>
      <c r="L22">
        <f t="shared" si="4"/>
        <v>0</v>
      </c>
    </row>
    <row r="23" spans="1:12">
      <c r="A23" s="1">
        <f t="shared" si="1"/>
        <v>42313</v>
      </c>
      <c r="B23" s="1">
        <f>Letterprogramma!A9+VLOOKUP(C23,$B$33:$F$38,5)</f>
        <v>42313</v>
      </c>
      <c r="C23" t="str">
        <f>Letterprogramma!H9</f>
        <v>B</v>
      </c>
      <c r="D23" t="str">
        <f>Letterprogramma!I9</f>
        <v>E</v>
      </c>
      <c r="E23" s="4">
        <v>0.82291666666666663</v>
      </c>
      <c r="F23" t="str">
        <f t="shared" si="5"/>
        <v>Xerxes 1</v>
      </c>
      <c r="G23" t="str">
        <f t="shared" si="5"/>
        <v>NN Rotterdam duo 3</v>
      </c>
      <c r="I23" t="str">
        <f t="shared" si="0"/>
        <v xml:space="preserve"> </v>
      </c>
      <c r="J23">
        <f t="shared" si="3"/>
        <v>0</v>
      </c>
      <c r="K23">
        <f t="shared" si="3"/>
        <v>1</v>
      </c>
      <c r="L23">
        <f t="shared" si="4"/>
        <v>1</v>
      </c>
    </row>
    <row r="24" spans="1:12" hidden="1">
      <c r="A24" s="1">
        <f t="shared" si="1"/>
        <v>42311</v>
      </c>
      <c r="B24" s="1">
        <f>Letterprogramma!A9+VLOOKUP(C24,$B$33:$F$38,5)</f>
        <v>42311</v>
      </c>
      <c r="C24" t="str">
        <f>Letterprogramma!J9</f>
        <v>F</v>
      </c>
      <c r="D24" t="str">
        <f>Letterprogramma!K9</f>
        <v>D</v>
      </c>
      <c r="E24" s="4">
        <v>0.84375</v>
      </c>
      <c r="F24" t="str">
        <f t="shared" si="5"/>
        <v>Alexandria '66 11</v>
      </c>
      <c r="G24" t="str">
        <f t="shared" si="5"/>
        <v>Smashing Maasl. 2</v>
      </c>
      <c r="I24" t="str">
        <f t="shared" si="0"/>
        <v xml:space="preserve"> </v>
      </c>
      <c r="J24">
        <f t="shared" si="3"/>
        <v>0</v>
      </c>
      <c r="K24">
        <f t="shared" si="3"/>
        <v>0</v>
      </c>
      <c r="L24">
        <f t="shared" si="4"/>
        <v>0</v>
      </c>
    </row>
    <row r="25" spans="1:12">
      <c r="A25" s="1">
        <f t="shared" si="1"/>
        <v>42324</v>
      </c>
      <c r="B25" s="1">
        <f>Letterprogramma!A10+VLOOKUP(C25,$B$33:$F$38,5)</f>
        <v>42324</v>
      </c>
      <c r="C25" t="str">
        <f>Letterprogramma!F10</f>
        <v>A</v>
      </c>
      <c r="D25" t="str">
        <f>Letterprogramma!G10</f>
        <v>E</v>
      </c>
      <c r="E25" s="4">
        <v>0.84375</v>
      </c>
      <c r="F25" t="str">
        <f t="shared" si="5"/>
        <v>Boomgaardshoek 2</v>
      </c>
      <c r="G25" t="str">
        <f t="shared" si="5"/>
        <v>NN Rotterdam duo 3</v>
      </c>
      <c r="I25" t="str">
        <f t="shared" si="0"/>
        <v xml:space="preserve"> </v>
      </c>
      <c r="J25">
        <f t="shared" si="3"/>
        <v>0</v>
      </c>
      <c r="K25">
        <f t="shared" si="3"/>
        <v>1</v>
      </c>
      <c r="L25">
        <f t="shared" si="4"/>
        <v>1</v>
      </c>
    </row>
    <row r="26" spans="1:12" hidden="1">
      <c r="A26" s="1">
        <f t="shared" si="1"/>
        <v>42327</v>
      </c>
      <c r="B26" s="1">
        <f>Letterprogramma!A10+VLOOKUP(C26,$B$33:$F$38,5)</f>
        <v>42327</v>
      </c>
      <c r="C26" t="str">
        <f>Letterprogramma!H10</f>
        <v>D</v>
      </c>
      <c r="D26" t="str">
        <f>Letterprogramma!I10</f>
        <v>B</v>
      </c>
      <c r="E26" s="4">
        <v>0.82291666666666663</v>
      </c>
      <c r="F26" t="str">
        <f t="shared" si="5"/>
        <v>Smashing Maasl. 2</v>
      </c>
      <c r="G26" t="str">
        <f t="shared" si="5"/>
        <v>Xerxes 1</v>
      </c>
      <c r="I26" t="str">
        <f t="shared" si="0"/>
        <v xml:space="preserve"> </v>
      </c>
      <c r="J26">
        <f t="shared" si="3"/>
        <v>0</v>
      </c>
      <c r="K26">
        <f t="shared" si="3"/>
        <v>0</v>
      </c>
      <c r="L26">
        <f t="shared" si="4"/>
        <v>0</v>
      </c>
    </row>
    <row r="27" spans="1:12" hidden="1">
      <c r="A27" s="1">
        <f t="shared" si="1"/>
        <v>42325</v>
      </c>
      <c r="B27" s="1">
        <f>Letterprogramma!A10+VLOOKUP(C27,$B$33:$F$38,5)</f>
        <v>42325</v>
      </c>
      <c r="C27" t="str">
        <f>Letterprogramma!J10</f>
        <v>F</v>
      </c>
      <c r="D27" t="str">
        <f>Letterprogramma!K10</f>
        <v>C</v>
      </c>
      <c r="E27" s="4">
        <v>0.84375</v>
      </c>
      <c r="F27" t="str">
        <f t="shared" si="5"/>
        <v>Alexandria '66 11</v>
      </c>
      <c r="G27" t="str">
        <f t="shared" si="5"/>
        <v>Korendijk 3</v>
      </c>
      <c r="I27" t="str">
        <f t="shared" si="0"/>
        <v xml:space="preserve"> </v>
      </c>
      <c r="J27">
        <f t="shared" si="3"/>
        <v>0</v>
      </c>
      <c r="K27">
        <f t="shared" si="3"/>
        <v>0</v>
      </c>
      <c r="L27">
        <f t="shared" si="4"/>
        <v>0</v>
      </c>
    </row>
    <row r="28" spans="1:12" hidden="1">
      <c r="A28" s="1">
        <f t="shared" si="1"/>
        <v>42334</v>
      </c>
      <c r="B28" s="1">
        <f>Letterprogramma!A11+VLOOKUP(C28,$B$33:$F$38,5)</f>
        <v>42334</v>
      </c>
      <c r="C28" t="str">
        <f>Letterprogramma!F11</f>
        <v>D</v>
      </c>
      <c r="D28" t="str">
        <f>Letterprogramma!G11</f>
        <v>A</v>
      </c>
      <c r="E28" s="4">
        <v>0.82291666666666663</v>
      </c>
      <c r="F28" t="str">
        <f t="shared" si="5"/>
        <v>Smashing Maasl. 2</v>
      </c>
      <c r="G28" t="str">
        <f t="shared" si="5"/>
        <v>Boomgaardshoek 2</v>
      </c>
      <c r="I28" t="str">
        <f t="shared" si="0"/>
        <v xml:space="preserve"> </v>
      </c>
      <c r="J28">
        <f t="shared" si="3"/>
        <v>0</v>
      </c>
      <c r="K28">
        <f t="shared" si="3"/>
        <v>0</v>
      </c>
      <c r="L28">
        <f t="shared" si="4"/>
        <v>0</v>
      </c>
    </row>
    <row r="29" spans="1:12" hidden="1">
      <c r="A29" s="1">
        <f>B29</f>
        <v>42334</v>
      </c>
      <c r="B29" s="1">
        <f>Letterprogramma!A11+VLOOKUP(C29,$B$33:$F$38,5)</f>
        <v>42334</v>
      </c>
      <c r="C29" t="str">
        <f>Letterprogramma!H11</f>
        <v>B</v>
      </c>
      <c r="D29" t="str">
        <f>Letterprogramma!I11</f>
        <v>F</v>
      </c>
      <c r="E29" s="4">
        <v>0.82291666666666663</v>
      </c>
      <c r="F29" t="str">
        <f t="shared" si="5"/>
        <v>Xerxes 1</v>
      </c>
      <c r="G29" t="str">
        <f t="shared" si="5"/>
        <v>Alexandria '66 11</v>
      </c>
      <c r="I29" t="str">
        <f t="shared" si="0"/>
        <v xml:space="preserve"> </v>
      </c>
      <c r="J29">
        <f t="shared" si="3"/>
        <v>0</v>
      </c>
      <c r="K29">
        <f t="shared" si="3"/>
        <v>0</v>
      </c>
      <c r="L29">
        <f t="shared" si="4"/>
        <v>0</v>
      </c>
    </row>
    <row r="30" spans="1:12">
      <c r="A30" s="1">
        <f t="shared" si="1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v>0.84375</v>
      </c>
      <c r="F30" t="str">
        <f t="shared" si="5"/>
        <v>NN Rotterdam duo 3</v>
      </c>
      <c r="G30" t="str">
        <f t="shared" si="5"/>
        <v>Korendijk 3</v>
      </c>
      <c r="I30" t="str">
        <f>IF(A30=B30," ","VERPLAATST")</f>
        <v xml:space="preserve"> </v>
      </c>
      <c r="J30">
        <f t="shared" si="3"/>
        <v>1</v>
      </c>
      <c r="K30">
        <f t="shared" si="3"/>
        <v>0</v>
      </c>
      <c r="L30">
        <f t="shared" si="4"/>
        <v>1</v>
      </c>
    </row>
    <row r="32" spans="1:12">
      <c r="B32" t="str">
        <f>Indeling!A36</f>
        <v>4e</v>
      </c>
      <c r="C32" t="str">
        <f>Indeling!A36</f>
        <v>4e</v>
      </c>
      <c r="D32" t="str">
        <f>Indeling!B36</f>
        <v>klasse - Poule H</v>
      </c>
    </row>
    <row r="33" spans="2:7">
      <c r="B33" t="s">
        <v>30</v>
      </c>
      <c r="C33" t="str">
        <f>Indeling!B37</f>
        <v>Boomgaardshoek 2</v>
      </c>
      <c r="D33" s="4" t="str">
        <f>Indeling!C37</f>
        <v>MA</v>
      </c>
      <c r="E33" s="4">
        <f>Indeling!D37</f>
        <v>0.84375</v>
      </c>
      <c r="F33">
        <f>VLOOKUP(D33,Indeling!$G$79:$H$84,2)</f>
        <v>0</v>
      </c>
      <c r="G33" t="str">
        <f>MID(B32,12,1)</f>
        <v/>
      </c>
    </row>
    <row r="34" spans="2:7">
      <c r="B34" t="s">
        <v>31</v>
      </c>
      <c r="C34" t="str">
        <f>Indeling!B38</f>
        <v>Xerxes 1</v>
      </c>
      <c r="D34" s="4" t="str">
        <f>Indeling!C38</f>
        <v>DO</v>
      </c>
      <c r="E34" s="4">
        <f>Indeling!D38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Indeling!B39</f>
        <v>Korendijk 3</v>
      </c>
      <c r="D35" s="4" t="str">
        <f>Indeling!C39</f>
        <v>MA</v>
      </c>
      <c r="E35" s="4">
        <f>Indeling!D39</f>
        <v>0.84375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Indeling!B40</f>
        <v>Smashing Maasl. 2</v>
      </c>
      <c r="D36" s="4" t="str">
        <f>Indeling!C40</f>
        <v>DO</v>
      </c>
      <c r="E36" s="4">
        <f>Indeling!D40</f>
        <v>0.84375</v>
      </c>
      <c r="F36">
        <f>VLOOKUP(D36,Indeling!$G$79:$H$84,2)</f>
        <v>3</v>
      </c>
      <c r="G36" t="str">
        <f>G35</f>
        <v/>
      </c>
    </row>
    <row r="37" spans="2:7">
      <c r="B37" t="s">
        <v>34</v>
      </c>
      <c r="C37" t="str">
        <f>Indeling!B41</f>
        <v>NN Rotterdam duo 3</v>
      </c>
      <c r="D37" s="4" t="str">
        <f>Indeling!C41</f>
        <v>DO</v>
      </c>
      <c r="E37" s="4">
        <f>Indeling!D41</f>
        <v>0.83333333333333337</v>
      </c>
      <c r="F37">
        <f>VLOOKUP(D37,Indeling!$G$79:$H$84,2)</f>
        <v>3</v>
      </c>
      <c r="G37" t="str">
        <f>G36</f>
        <v/>
      </c>
    </row>
    <row r="38" spans="2:7">
      <c r="B38" t="s">
        <v>35</v>
      </c>
      <c r="C38" t="str">
        <f>Indeling!B42</f>
        <v>Alexandria '66 11</v>
      </c>
      <c r="D38" s="4" t="str">
        <f>Indeling!C42</f>
        <v>DI</v>
      </c>
      <c r="E38" s="4">
        <f>Indeling!D42</f>
        <v>0.83333333333333337</v>
      </c>
      <c r="F38">
        <f>VLOOKUP(D38,Indeling!$G$79:$H$84,2)</f>
        <v>1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8"/>
    </sheetView>
  </sheetViews>
  <sheetFormatPr defaultRowHeight="15"/>
  <cols>
    <col min="2" max="2" width="9.140625" hidden="1" customWidth="1"/>
    <col min="3" max="3" width="4.140625" hidden="1" customWidth="1"/>
    <col min="4" max="4" width="4.42578125" hidden="1" customWidth="1"/>
    <col min="5" max="5" width="9.140625" customWidth="1"/>
    <col min="6" max="6" width="19.85546875" customWidth="1"/>
    <col min="7" max="7" width="20.85546875" customWidth="1"/>
    <col min="8" max="8" width="10" customWidth="1"/>
    <col min="9" max="12" width="9.140625" customWidth="1"/>
    <col min="13" max="13" width="7.140625" customWidth="1"/>
    <col min="14" max="15" width="6.140625" customWidth="1"/>
    <col min="16" max="16" width="6.42578125" customWidth="1"/>
  </cols>
  <sheetData>
    <row r="1" spans="1:12">
      <c r="A1" s="1">
        <f t="shared" ref="A1:A30" si="0">B1</f>
        <v>42257</v>
      </c>
      <c r="B1" s="1">
        <f>Letterprogramma!A2+VLOOKUP(C1,$B$33:$F$38,5)</f>
        <v>42257</v>
      </c>
      <c r="C1" t="str">
        <f>Letterprogramma!F2</f>
        <v>A</v>
      </c>
      <c r="D1" t="str">
        <f>Letterprogramma!G2</f>
        <v>B</v>
      </c>
      <c r="E1" s="4">
        <f t="shared" ref="E1:E30" si="1">VLOOKUP(C1,$B$33:$E$38,4)</f>
        <v>0.83333333333333337</v>
      </c>
      <c r="F1" t="str">
        <f>VLOOKUP(C1,$B$33:$C$38,2)</f>
        <v>NN Rotterdam duo 4</v>
      </c>
      <c r="G1" t="str">
        <f>VLOOKUP(D1,$B$33:$C$38,2)</f>
        <v>TZM 2</v>
      </c>
      <c r="I1" t="str">
        <f t="shared" ref="I1:I29" si="2">IF(A1=B1," ","VERPLAATST")</f>
        <v xml:space="preserve"> 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>B2+14</f>
        <v>42269</v>
      </c>
      <c r="B2" s="1">
        <f>Letterprogramma!A2+VLOOKUP(C2,$B$33:$F$38,5)</f>
        <v>42255</v>
      </c>
      <c r="C2" t="str">
        <f>Letterprogramma!H2</f>
        <v>C</v>
      </c>
      <c r="D2" t="str">
        <f>Letterprogramma!I2</f>
        <v>D</v>
      </c>
      <c r="E2" s="4">
        <f t="shared" si="1"/>
        <v>0.83333333333333337</v>
      </c>
      <c r="F2" t="str">
        <f t="shared" ref="F2:G17" si="3">VLOOKUP(C2,$B$33:$C$38,2)</f>
        <v>TOP 1</v>
      </c>
      <c r="G2" t="str">
        <f t="shared" si="3"/>
        <v>Scyedam 3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f t="shared" si="1"/>
        <v>0.83333333333333337</v>
      </c>
      <c r="F3" t="str">
        <f t="shared" si="3"/>
        <v>Overschie 4</v>
      </c>
      <c r="G3" t="str">
        <f t="shared" si="3"/>
        <v>Flamingo's 4</v>
      </c>
      <c r="I3" t="str">
        <f t="shared" si="2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>
      <c r="A4" s="1">
        <f t="shared" si="0"/>
        <v>42261</v>
      </c>
      <c r="B4" s="1">
        <f>Letterprogramma!A3+VLOOKUP(C4,$B$33:$F$38,5)</f>
        <v>42261</v>
      </c>
      <c r="C4" t="str">
        <f>Letterprogramma!F3</f>
        <v>F</v>
      </c>
      <c r="D4" t="str">
        <f>Letterprogramma!G3</f>
        <v>A</v>
      </c>
      <c r="E4" s="4">
        <f t="shared" si="1"/>
        <v>0.83333333333333337</v>
      </c>
      <c r="F4" t="str">
        <f t="shared" si="3"/>
        <v>Flamingo's 4</v>
      </c>
      <c r="G4" t="str">
        <f t="shared" si="3"/>
        <v>NN Rotterdam duo 4</v>
      </c>
      <c r="I4" t="str">
        <f t="shared" si="2"/>
        <v xml:space="preserve"> </v>
      </c>
      <c r="J4">
        <f t="shared" si="4"/>
        <v>0</v>
      </c>
      <c r="K4">
        <f t="shared" si="4"/>
        <v>1</v>
      </c>
      <c r="L4">
        <f t="shared" si="5"/>
        <v>1</v>
      </c>
    </row>
    <row r="5" spans="1:12" hidden="1">
      <c r="A5" s="1">
        <f t="shared" si="0"/>
        <v>42264</v>
      </c>
      <c r="B5" s="1">
        <f>Letterprogramma!A3+VLOOKUP(C5,$B$33:$F$38,5)</f>
        <v>42264</v>
      </c>
      <c r="C5" t="str">
        <f>Letterprogramma!H3</f>
        <v>B</v>
      </c>
      <c r="D5" t="str">
        <f>Letterprogramma!I3</f>
        <v>C</v>
      </c>
      <c r="E5" s="4">
        <f t="shared" si="1"/>
        <v>0.83333333333333337</v>
      </c>
      <c r="F5" t="str">
        <f t="shared" si="3"/>
        <v>TZM 2</v>
      </c>
      <c r="G5" t="str">
        <f t="shared" si="3"/>
        <v>TOP 1</v>
      </c>
      <c r="I5" t="str">
        <f t="shared" si="2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0"/>
        <v>42261</v>
      </c>
      <c r="B6" s="1">
        <f>Letterprogramma!A3+VLOOKUP(C6,$B$33:$F$38,5)</f>
        <v>42261</v>
      </c>
      <c r="C6" t="str">
        <f>Letterprogramma!J3</f>
        <v>D</v>
      </c>
      <c r="D6" t="str">
        <f>Letterprogramma!K3</f>
        <v>E</v>
      </c>
      <c r="E6" s="4">
        <f t="shared" si="1"/>
        <v>0.84375</v>
      </c>
      <c r="F6" t="str">
        <f t="shared" si="3"/>
        <v>Scyedam 3</v>
      </c>
      <c r="G6" t="str">
        <f t="shared" si="3"/>
        <v>Overschie 4</v>
      </c>
      <c r="I6" t="str">
        <f t="shared" si="2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0"/>
        <v>42271</v>
      </c>
      <c r="B7" s="1">
        <f>Letterprogramma!A4+VLOOKUP(C7,$B$33:$F$38,5)</f>
        <v>42271</v>
      </c>
      <c r="C7" t="str">
        <f>Letterprogramma!F4</f>
        <v>A</v>
      </c>
      <c r="D7" t="str">
        <f>Letterprogramma!G4</f>
        <v>C</v>
      </c>
      <c r="E7" s="4">
        <f t="shared" si="1"/>
        <v>0.83333333333333337</v>
      </c>
      <c r="F7" t="str">
        <f t="shared" si="3"/>
        <v>NN Rotterdam duo 4</v>
      </c>
      <c r="G7" t="str">
        <f t="shared" si="3"/>
        <v>TOP 1</v>
      </c>
      <c r="I7" t="str">
        <f t="shared" si="2"/>
        <v xml:space="preserve"> </v>
      </c>
      <c r="J7">
        <f t="shared" si="4"/>
        <v>1</v>
      </c>
      <c r="K7">
        <f t="shared" si="4"/>
        <v>0</v>
      </c>
      <c r="L7">
        <f t="shared" si="5"/>
        <v>1</v>
      </c>
    </row>
    <row r="8" spans="1:12" hidden="1">
      <c r="A8" s="1">
        <f t="shared" si="0"/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f t="shared" si="1"/>
        <v>0.83333333333333337</v>
      </c>
      <c r="F8" t="str">
        <f t="shared" si="3"/>
        <v>Overschie 4</v>
      </c>
      <c r="G8" t="str">
        <f t="shared" si="3"/>
        <v>TZM 2</v>
      </c>
      <c r="I8" t="str">
        <f t="shared" si="2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0"/>
        <v>42268</v>
      </c>
      <c r="B9" s="1">
        <f>Letterprogramma!A4+VLOOKUP(C9,$B$33:$F$38,5)</f>
        <v>42268</v>
      </c>
      <c r="C9" t="str">
        <f>Letterprogramma!J4</f>
        <v>D</v>
      </c>
      <c r="D9" t="str">
        <f>Letterprogramma!K4</f>
        <v>F</v>
      </c>
      <c r="E9" s="4">
        <f t="shared" si="1"/>
        <v>0.84375</v>
      </c>
      <c r="F9" t="str">
        <f t="shared" si="3"/>
        <v>Scyedam 3</v>
      </c>
      <c r="G9" t="str">
        <f t="shared" si="3"/>
        <v>Flamingo's 4</v>
      </c>
      <c r="I9" t="str">
        <f t="shared" si="2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0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f t="shared" si="1"/>
        <v>0.83333333333333337</v>
      </c>
      <c r="F10" t="str">
        <f t="shared" si="3"/>
        <v>Overschie 4</v>
      </c>
      <c r="G10" t="str">
        <f t="shared" si="3"/>
        <v>NN Rotterdam duo 4</v>
      </c>
      <c r="I10" t="str">
        <f t="shared" si="2"/>
        <v xml:space="preserve"> </v>
      </c>
      <c r="J10">
        <f t="shared" si="4"/>
        <v>0</v>
      </c>
      <c r="K10">
        <f t="shared" si="4"/>
        <v>1</v>
      </c>
      <c r="L10">
        <f t="shared" si="5"/>
        <v>1</v>
      </c>
    </row>
    <row r="11" spans="1:12" hidden="1">
      <c r="A11" s="1">
        <f t="shared" si="0"/>
        <v>42278</v>
      </c>
      <c r="B11" s="1">
        <f>Letterprogramma!A5+VLOOKUP(C11,$B$33:$F$38,5)</f>
        <v>42278</v>
      </c>
      <c r="C11" t="str">
        <f>Letterprogramma!H5</f>
        <v>B</v>
      </c>
      <c r="D11" t="str">
        <f>Letterprogramma!I5</f>
        <v>D</v>
      </c>
      <c r="E11" s="4">
        <f t="shared" si="1"/>
        <v>0.83333333333333337</v>
      </c>
      <c r="F11" t="str">
        <f t="shared" si="3"/>
        <v>TZM 2</v>
      </c>
      <c r="G11" t="str">
        <f t="shared" si="3"/>
        <v>Scyedam 3</v>
      </c>
      <c r="I11" t="str">
        <f t="shared" si="2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>B12+35</f>
        <v>42311</v>
      </c>
      <c r="B12" s="1">
        <f>Letterprogramma!A5+VLOOKUP(C12,$B$33:$F$38,5)</f>
        <v>42276</v>
      </c>
      <c r="C12" t="str">
        <f>Letterprogramma!J5</f>
        <v>C</v>
      </c>
      <c r="D12" t="str">
        <f>Letterprogramma!K5</f>
        <v>F</v>
      </c>
      <c r="E12" s="4">
        <f t="shared" si="1"/>
        <v>0.83333333333333337</v>
      </c>
      <c r="F12" t="str">
        <f t="shared" si="3"/>
        <v>TOP 1</v>
      </c>
      <c r="G12" t="str">
        <f t="shared" si="3"/>
        <v>Flamingo's 4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0"/>
        <v>42285</v>
      </c>
      <c r="B13" s="1">
        <f>Letterprogramma!A6+VLOOKUP(C13,$B$33:$F$38,5)</f>
        <v>42285</v>
      </c>
      <c r="C13" t="str">
        <f>Letterprogramma!F6</f>
        <v>A</v>
      </c>
      <c r="D13" t="str">
        <f>Letterprogramma!G6</f>
        <v>D</v>
      </c>
      <c r="E13" s="4">
        <f t="shared" si="1"/>
        <v>0.83333333333333337</v>
      </c>
      <c r="F13" t="str">
        <f t="shared" si="3"/>
        <v>NN Rotterdam duo 4</v>
      </c>
      <c r="G13" t="str">
        <f t="shared" si="3"/>
        <v>Scyedam 3</v>
      </c>
      <c r="I13" t="str">
        <f t="shared" si="2"/>
        <v xml:space="preserve"> </v>
      </c>
      <c r="J13">
        <f t="shared" si="4"/>
        <v>1</v>
      </c>
      <c r="K13">
        <f t="shared" si="4"/>
        <v>0</v>
      </c>
      <c r="L13">
        <f t="shared" si="5"/>
        <v>1</v>
      </c>
    </row>
    <row r="14" spans="1:12" hidden="1">
      <c r="A14" s="1">
        <f t="shared" si="0"/>
        <v>42282</v>
      </c>
      <c r="B14" s="1">
        <f>Letterprogramma!A6+VLOOKUP(C14,$B$33:$F$38,5)</f>
        <v>42282</v>
      </c>
      <c r="C14" t="str">
        <f>Letterprogramma!H6</f>
        <v>F</v>
      </c>
      <c r="D14" t="str">
        <f>Letterprogramma!I6</f>
        <v>B</v>
      </c>
      <c r="E14" s="4">
        <f t="shared" si="1"/>
        <v>0.83333333333333337</v>
      </c>
      <c r="F14" t="str">
        <f t="shared" si="3"/>
        <v>Flamingo's 4</v>
      </c>
      <c r="G14" t="str">
        <f t="shared" si="3"/>
        <v>TZM 2</v>
      </c>
      <c r="I14" t="str">
        <f t="shared" si="2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0"/>
        <v>42283</v>
      </c>
      <c r="B15" s="1">
        <f>Letterprogramma!A6+VLOOKUP(C15,$B$33:$F$38,5)</f>
        <v>42283</v>
      </c>
      <c r="C15" t="str">
        <f>Letterprogramma!J6</f>
        <v>C</v>
      </c>
      <c r="D15" t="str">
        <f>Letterprogramma!K6</f>
        <v>E</v>
      </c>
      <c r="E15" s="4">
        <f t="shared" si="1"/>
        <v>0.83333333333333337</v>
      </c>
      <c r="F15" t="str">
        <f t="shared" si="3"/>
        <v>TOP 1</v>
      </c>
      <c r="G15" t="str">
        <f t="shared" si="3"/>
        <v>Overschie 4</v>
      </c>
      <c r="I15" t="str">
        <f t="shared" si="2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42299</v>
      </c>
      <c r="B16" s="1">
        <f>Letterprogramma!A7+VLOOKUP(C16,$B$33:$F$38,5)</f>
        <v>42299</v>
      </c>
      <c r="C16" t="str">
        <f>Letterprogramma!F7</f>
        <v>B</v>
      </c>
      <c r="D16" t="str">
        <f>Letterprogramma!G7</f>
        <v>A</v>
      </c>
      <c r="E16" s="4">
        <f t="shared" si="1"/>
        <v>0.83333333333333337</v>
      </c>
      <c r="F16" t="str">
        <f t="shared" si="3"/>
        <v>TZM 2</v>
      </c>
      <c r="G16" t="str">
        <f t="shared" si="3"/>
        <v>NN Rotterdam duo 4</v>
      </c>
      <c r="I16" t="str">
        <f t="shared" si="2"/>
        <v xml:space="preserve"> </v>
      </c>
      <c r="J16">
        <f t="shared" si="4"/>
        <v>0</v>
      </c>
      <c r="K16">
        <f t="shared" si="4"/>
        <v>1</v>
      </c>
      <c r="L16">
        <f t="shared" si="5"/>
        <v>1</v>
      </c>
    </row>
    <row r="17" spans="1:12" hidden="1">
      <c r="A17" s="1">
        <f t="shared" si="0"/>
        <v>42296</v>
      </c>
      <c r="B17" s="1">
        <f>Letterprogramma!A7+VLOOKUP(C17,$B$33:$F$38,5)</f>
        <v>42296</v>
      </c>
      <c r="C17" t="str">
        <f>Letterprogramma!H7</f>
        <v>D</v>
      </c>
      <c r="D17" t="str">
        <f>Letterprogramma!I7</f>
        <v>C</v>
      </c>
      <c r="E17" s="4">
        <f t="shared" si="1"/>
        <v>0.84375</v>
      </c>
      <c r="F17" t="str">
        <f t="shared" si="3"/>
        <v>Scyedam 3</v>
      </c>
      <c r="G17" t="str">
        <f t="shared" si="3"/>
        <v>TOP 1</v>
      </c>
      <c r="I17" t="str">
        <f t="shared" si="2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42296</v>
      </c>
      <c r="B18" s="1">
        <f>Letterprogramma!A7+VLOOKUP(C18,$B$33:$F$38,5)</f>
        <v>42296</v>
      </c>
      <c r="C18" t="str">
        <f>Letterprogramma!J7</f>
        <v>F</v>
      </c>
      <c r="D18" t="str">
        <f>Letterprogramma!K7</f>
        <v>E</v>
      </c>
      <c r="E18" s="4">
        <f t="shared" si="1"/>
        <v>0.83333333333333337</v>
      </c>
      <c r="F18" t="str">
        <f t="shared" ref="F18:G30" si="6">VLOOKUP(C18,$B$33:$C$38,2)</f>
        <v>Flamingo's 4</v>
      </c>
      <c r="G18" t="str">
        <f t="shared" si="6"/>
        <v>Overschie 4</v>
      </c>
      <c r="I18" t="str">
        <f t="shared" si="2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>
      <c r="A19" s="1">
        <f t="shared" si="0"/>
        <v>42306</v>
      </c>
      <c r="B19" s="1">
        <f>Letterprogramma!A8+VLOOKUP(C19,$B$33:$F$38,5)</f>
        <v>42306</v>
      </c>
      <c r="C19" t="str">
        <f>Letterprogramma!F8</f>
        <v>A</v>
      </c>
      <c r="D19" t="str">
        <f>Letterprogramma!G8</f>
        <v>F</v>
      </c>
      <c r="E19" s="4">
        <f t="shared" si="1"/>
        <v>0.83333333333333337</v>
      </c>
      <c r="F19" t="str">
        <f t="shared" si="6"/>
        <v>NN Rotterdam duo 4</v>
      </c>
      <c r="G19" t="str">
        <f t="shared" si="6"/>
        <v>Flamingo's 4</v>
      </c>
      <c r="I19" t="str">
        <f t="shared" si="2"/>
        <v xml:space="preserve"> </v>
      </c>
      <c r="J19">
        <f t="shared" si="4"/>
        <v>1</v>
      </c>
      <c r="K19">
        <f t="shared" si="4"/>
        <v>0</v>
      </c>
      <c r="L19">
        <f t="shared" si="5"/>
        <v>1</v>
      </c>
    </row>
    <row r="20" spans="1:12" hidden="1">
      <c r="A20" s="1">
        <f t="shared" si="0"/>
        <v>42304</v>
      </c>
      <c r="B20" s="1">
        <f>Letterprogramma!A8+VLOOKUP(C20,$B$33:$F$38,5)</f>
        <v>42304</v>
      </c>
      <c r="C20" t="str">
        <f>Letterprogramma!H8</f>
        <v>C</v>
      </c>
      <c r="D20" t="str">
        <f>Letterprogramma!I8</f>
        <v>B</v>
      </c>
      <c r="E20" s="4">
        <f t="shared" si="1"/>
        <v>0.83333333333333337</v>
      </c>
      <c r="F20" t="str">
        <f t="shared" si="6"/>
        <v>TOP 1</v>
      </c>
      <c r="G20" t="str">
        <f t="shared" si="6"/>
        <v>TZM 2</v>
      </c>
      <c r="I20" t="str">
        <f t="shared" si="2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0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f t="shared" si="1"/>
        <v>0.83333333333333337</v>
      </c>
      <c r="F21" t="str">
        <f t="shared" si="6"/>
        <v>Overschie 4</v>
      </c>
      <c r="G21" t="str">
        <f t="shared" si="6"/>
        <v>Scyedam 3</v>
      </c>
      <c r="I21" t="str">
        <f t="shared" si="2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 t="shared" si="0"/>
        <v>42311</v>
      </c>
      <c r="B22" s="1">
        <f>Letterprogramma!A9+VLOOKUP(C22,$B$33:$F$38,5)</f>
        <v>42311</v>
      </c>
      <c r="C22" t="str">
        <f>Letterprogramma!F9</f>
        <v>C</v>
      </c>
      <c r="D22" t="str">
        <f>Letterprogramma!G9</f>
        <v>A</v>
      </c>
      <c r="E22" s="4">
        <f t="shared" si="1"/>
        <v>0.83333333333333337</v>
      </c>
      <c r="F22" t="str">
        <f t="shared" si="6"/>
        <v>TOP 1</v>
      </c>
      <c r="G22" t="str">
        <f t="shared" si="6"/>
        <v>NN Rotterdam duo 4</v>
      </c>
      <c r="I22" t="str">
        <f t="shared" si="2"/>
        <v xml:space="preserve"> </v>
      </c>
      <c r="J22">
        <f t="shared" si="4"/>
        <v>0</v>
      </c>
      <c r="K22">
        <f t="shared" si="4"/>
        <v>1</v>
      </c>
      <c r="L22">
        <f t="shared" si="5"/>
        <v>1</v>
      </c>
    </row>
    <row r="23" spans="1:12" hidden="1">
      <c r="A23" s="1">
        <f t="shared" si="0"/>
        <v>42313</v>
      </c>
      <c r="B23" s="1">
        <f>Letterprogramma!A9+VLOOKUP(C23,$B$33:$F$38,5)</f>
        <v>42313</v>
      </c>
      <c r="C23" t="str">
        <f>Letterprogramma!H9</f>
        <v>B</v>
      </c>
      <c r="D23" t="str">
        <f>Letterprogramma!I9</f>
        <v>E</v>
      </c>
      <c r="E23" s="4">
        <f t="shared" si="1"/>
        <v>0.83333333333333337</v>
      </c>
      <c r="F23" t="str">
        <f t="shared" si="6"/>
        <v>TZM 2</v>
      </c>
      <c r="G23" t="str">
        <f t="shared" si="6"/>
        <v>Overschie 4</v>
      </c>
      <c r="I23" t="str">
        <f t="shared" si="2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>B24-35</f>
        <v>42275</v>
      </c>
      <c r="B24" s="1">
        <f>Letterprogramma!A9+VLOOKUP(C24,$B$33:$F$38,5)</f>
        <v>42310</v>
      </c>
      <c r="C24" t="str">
        <f>Letterprogramma!J9</f>
        <v>F</v>
      </c>
      <c r="D24" t="str">
        <f>Letterprogramma!K9</f>
        <v>D</v>
      </c>
      <c r="E24" s="4">
        <f t="shared" si="1"/>
        <v>0.83333333333333337</v>
      </c>
      <c r="F24" t="str">
        <f t="shared" si="6"/>
        <v>Flamingo's 4</v>
      </c>
      <c r="G24" t="str">
        <f t="shared" si="6"/>
        <v>Scyedam 3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0"/>
        <v>42327</v>
      </c>
      <c r="B25" s="1">
        <f>Letterprogramma!A10+VLOOKUP(C25,$B$33:$F$38,5)</f>
        <v>42327</v>
      </c>
      <c r="C25" t="str">
        <f>Letterprogramma!F10</f>
        <v>A</v>
      </c>
      <c r="D25" t="str">
        <f>Letterprogramma!G10</f>
        <v>E</v>
      </c>
      <c r="E25" s="4">
        <f t="shared" si="1"/>
        <v>0.83333333333333337</v>
      </c>
      <c r="F25" t="str">
        <f t="shared" si="6"/>
        <v>NN Rotterdam duo 4</v>
      </c>
      <c r="G25" t="str">
        <f t="shared" si="6"/>
        <v>Overschie 4</v>
      </c>
      <c r="I25" t="str">
        <f t="shared" si="2"/>
        <v xml:space="preserve"> </v>
      </c>
      <c r="J25">
        <f t="shared" si="4"/>
        <v>1</v>
      </c>
      <c r="K25">
        <f t="shared" si="4"/>
        <v>0</v>
      </c>
      <c r="L25">
        <f t="shared" si="5"/>
        <v>1</v>
      </c>
    </row>
    <row r="26" spans="1:12" hidden="1">
      <c r="A26" s="1">
        <f t="shared" si="0"/>
        <v>42324</v>
      </c>
      <c r="B26" s="1">
        <f>Letterprogramma!A10+VLOOKUP(C26,$B$33:$F$38,5)</f>
        <v>42324</v>
      </c>
      <c r="C26" t="str">
        <f>Letterprogramma!H10</f>
        <v>D</v>
      </c>
      <c r="D26" t="str">
        <f>Letterprogramma!I10</f>
        <v>B</v>
      </c>
      <c r="E26" s="4">
        <f t="shared" si="1"/>
        <v>0.84375</v>
      </c>
      <c r="F26" t="str">
        <f t="shared" si="6"/>
        <v>Scyedam 3</v>
      </c>
      <c r="G26" t="str">
        <f t="shared" si="6"/>
        <v>TZM 2</v>
      </c>
      <c r="I26" t="str">
        <f t="shared" si="2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>B27</f>
        <v>42324</v>
      </c>
      <c r="B27" s="1">
        <f>Letterprogramma!A10+VLOOKUP(C27,$B$33:$F$38,5)</f>
        <v>42324</v>
      </c>
      <c r="C27" t="str">
        <f>Letterprogramma!J10</f>
        <v>F</v>
      </c>
      <c r="D27" t="str">
        <f>Letterprogramma!K10</f>
        <v>C</v>
      </c>
      <c r="E27" s="4">
        <f t="shared" si="1"/>
        <v>0.83333333333333337</v>
      </c>
      <c r="F27" t="str">
        <f t="shared" si="6"/>
        <v>Flamingo's 4</v>
      </c>
      <c r="G27" t="str">
        <f t="shared" si="6"/>
        <v>TOP 1</v>
      </c>
      <c r="I27" t="str">
        <f t="shared" si="2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0"/>
        <v>42331</v>
      </c>
      <c r="B28" s="1">
        <f>Letterprogramma!A11+VLOOKUP(C28,$B$33:$F$38,5)</f>
        <v>42331</v>
      </c>
      <c r="C28" t="str">
        <f>Letterprogramma!F11</f>
        <v>D</v>
      </c>
      <c r="D28" t="str">
        <f>Letterprogramma!G11</f>
        <v>A</v>
      </c>
      <c r="E28" s="4">
        <f t="shared" si="1"/>
        <v>0.84375</v>
      </c>
      <c r="F28" t="str">
        <f t="shared" si="6"/>
        <v>Scyedam 3</v>
      </c>
      <c r="G28" t="str">
        <f t="shared" si="6"/>
        <v>NN Rotterdam duo 4</v>
      </c>
      <c r="I28" t="str">
        <f t="shared" si="2"/>
        <v xml:space="preserve"> </v>
      </c>
      <c r="J28">
        <f t="shared" si="4"/>
        <v>0</v>
      </c>
      <c r="K28">
        <f t="shared" si="4"/>
        <v>1</v>
      </c>
      <c r="L28">
        <f t="shared" si="5"/>
        <v>1</v>
      </c>
    </row>
    <row r="29" spans="1:12" hidden="1">
      <c r="A29" s="1">
        <f t="shared" si="0"/>
        <v>42334</v>
      </c>
      <c r="B29" s="1">
        <f>Letterprogramma!A11+VLOOKUP(C29,$B$33:$F$38,5)</f>
        <v>42334</v>
      </c>
      <c r="C29" t="str">
        <f>Letterprogramma!H11</f>
        <v>B</v>
      </c>
      <c r="D29" t="str">
        <f>Letterprogramma!I11</f>
        <v>F</v>
      </c>
      <c r="E29" s="4">
        <f t="shared" si="1"/>
        <v>0.83333333333333337</v>
      </c>
      <c r="F29" t="str">
        <f t="shared" si="6"/>
        <v>TZM 2</v>
      </c>
      <c r="G29" t="str">
        <f t="shared" si="6"/>
        <v>Flamingo's 4</v>
      </c>
      <c r="I29" t="str">
        <f t="shared" si="2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 t="shared" si="0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f t="shared" si="1"/>
        <v>0.83333333333333337</v>
      </c>
      <c r="F30" t="str">
        <f t="shared" si="6"/>
        <v>Overschie 4</v>
      </c>
      <c r="G30" t="str">
        <f t="shared" si="6"/>
        <v>TOP 1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Indeling!A43</f>
        <v>4e</v>
      </c>
      <c r="C32" t="str">
        <f>Indeling!A43</f>
        <v>4e</v>
      </c>
      <c r="D32" t="str">
        <f>Indeling!B43</f>
        <v>klasse - Poule I</v>
      </c>
    </row>
    <row r="33" spans="2:7">
      <c r="B33" t="s">
        <v>30</v>
      </c>
      <c r="C33" t="str">
        <f>Indeling!B44</f>
        <v>NN Rotterdam duo 4</v>
      </c>
      <c r="D33" s="4" t="str">
        <f>Indeling!C44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2:7">
      <c r="B34" t="s">
        <v>31</v>
      </c>
      <c r="C34" t="str">
        <f>Indeling!B45</f>
        <v>TZM 2</v>
      </c>
      <c r="D34" s="4" t="str">
        <f>Indeling!C45</f>
        <v>DO</v>
      </c>
      <c r="E34" s="4">
        <f>Indeling!D45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Indeling!B46</f>
        <v>TOP 1</v>
      </c>
      <c r="D35" s="4" t="str">
        <f>Indeling!C46</f>
        <v>DI</v>
      </c>
      <c r="E35" s="4">
        <f>Indeling!D46</f>
        <v>0.83333333333333337</v>
      </c>
      <c r="F35">
        <f>VLOOKUP(D35,Indeling!$G$79:$H$84,2)</f>
        <v>1</v>
      </c>
      <c r="G35" t="str">
        <f>G34</f>
        <v/>
      </c>
    </row>
    <row r="36" spans="2:7">
      <c r="B36" t="s">
        <v>33</v>
      </c>
      <c r="C36" t="str">
        <f>Indeling!B47</f>
        <v>Scyedam 3</v>
      </c>
      <c r="D36" s="4" t="str">
        <f>Indeling!C47</f>
        <v>MA</v>
      </c>
      <c r="E36" s="4">
        <f>Indeling!D47</f>
        <v>0.84375</v>
      </c>
      <c r="F36">
        <f>VLOOKUP(D36,Indeling!$G$79:$H$84,2)</f>
        <v>0</v>
      </c>
      <c r="G36" t="str">
        <f>G35</f>
        <v/>
      </c>
    </row>
    <row r="37" spans="2:7">
      <c r="B37" t="s">
        <v>34</v>
      </c>
      <c r="C37" t="str">
        <f>Indeling!B48</f>
        <v>Overschie 4</v>
      </c>
      <c r="D37" s="4" t="str">
        <f>Indeling!C48</f>
        <v>DO</v>
      </c>
      <c r="E37" s="4">
        <f>Indeling!D48</f>
        <v>0.83333333333333337</v>
      </c>
      <c r="F37">
        <f>VLOOKUP(D37,Indeling!$G$79:$H$84,2)</f>
        <v>3</v>
      </c>
      <c r="G37" t="str">
        <f>G36</f>
        <v/>
      </c>
    </row>
    <row r="38" spans="2:7">
      <c r="B38" t="s">
        <v>35</v>
      </c>
      <c r="C38" t="str">
        <f>Indeling!B49</f>
        <v>Flamingo's 4</v>
      </c>
      <c r="D38" s="4" t="str">
        <f>Indeling!C49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4.7109375" hidden="1" customWidth="1"/>
    <col min="4" max="4" width="4.42578125" hidden="1" customWidth="1"/>
    <col min="6" max="6" width="14.28515625" customWidth="1"/>
    <col min="7" max="7" width="18.140625" customWidth="1"/>
  </cols>
  <sheetData>
    <row r="1" spans="1:12">
      <c r="A1" s="1">
        <f t="shared" ref="A1:A30" si="0">B1</f>
        <v>42258</v>
      </c>
      <c r="B1" s="1">
        <f>Letterprogramma!A2+VLOOKUP(C1,$B$33:$F$38,5)</f>
        <v>42258</v>
      </c>
      <c r="C1" t="str">
        <f>Letterprogramma!F2</f>
        <v>A</v>
      </c>
      <c r="D1" t="str">
        <f>Letterprogramma!G2</f>
        <v>B</v>
      </c>
      <c r="E1" s="4">
        <f t="shared" ref="E1:E30" si="1">VLOOKUP(C1,$B$33:$E$38,4)</f>
        <v>0.83333333333333337</v>
      </c>
      <c r="F1" t="str">
        <f>VLOOKUP(C1,$B$33:$C$38,2)</f>
        <v>Smash (M) 1</v>
      </c>
      <c r="G1" t="str">
        <f>VLOOKUP(D1,$B$33:$C$38,2)</f>
        <v>NN Rotterdam duo 5</v>
      </c>
      <c r="I1" t="str">
        <f t="shared" ref="I1:I29" si="2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si="0"/>
        <v>42258</v>
      </c>
      <c r="B2" s="1">
        <f>Letterprogramma!A2+VLOOKUP(C2,$B$33:$F$38,5)</f>
        <v>42258</v>
      </c>
      <c r="C2" t="str">
        <f>Letterprogramma!H2</f>
        <v>C</v>
      </c>
      <c r="D2" t="str">
        <f>Letterprogramma!I2</f>
        <v>D</v>
      </c>
      <c r="E2" s="4">
        <f t="shared" si="1"/>
        <v>0.83333333333333337</v>
      </c>
      <c r="F2" t="str">
        <f t="shared" ref="F2:G17" si="3">VLOOKUP(C2,$B$33:$C$38,2)</f>
        <v>Salamanders 8</v>
      </c>
      <c r="G2" t="str">
        <f t="shared" si="3"/>
        <v>Docos-wolkyshop.nl 4</v>
      </c>
      <c r="I2" t="str">
        <f t="shared" si="2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f t="shared" si="1"/>
        <v>0.83333333333333337</v>
      </c>
      <c r="F3" t="str">
        <f t="shared" si="3"/>
        <v>SVN 4</v>
      </c>
      <c r="G3" t="str">
        <f t="shared" si="3"/>
        <v>SETT 3</v>
      </c>
      <c r="I3" t="str">
        <f t="shared" si="2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0"/>
        <v>42261</v>
      </c>
      <c r="B4" s="1">
        <f>Letterprogramma!A3+VLOOKUP(C4,$B$33:$F$38,5)</f>
        <v>42261</v>
      </c>
      <c r="C4" t="str">
        <f>Letterprogramma!F3</f>
        <v>F</v>
      </c>
      <c r="D4" t="str">
        <f>Letterprogramma!G3</f>
        <v>A</v>
      </c>
      <c r="E4" s="4">
        <f t="shared" si="1"/>
        <v>0.83333333333333337</v>
      </c>
      <c r="F4" t="str">
        <f t="shared" si="3"/>
        <v>SETT 3</v>
      </c>
      <c r="G4" t="str">
        <f t="shared" si="3"/>
        <v>Smash (M) 1</v>
      </c>
      <c r="I4" t="str">
        <f t="shared" si="2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0"/>
        <v>42264</v>
      </c>
      <c r="B5" s="1">
        <f>Letterprogramma!A3+VLOOKUP(C5,$B$33:$F$38,5)</f>
        <v>42264</v>
      </c>
      <c r="C5" t="str">
        <f>Letterprogramma!H3</f>
        <v>B</v>
      </c>
      <c r="D5" t="str">
        <f>Letterprogramma!I3</f>
        <v>C</v>
      </c>
      <c r="E5" s="4">
        <f t="shared" si="1"/>
        <v>0.83333333333333337</v>
      </c>
      <c r="F5" t="str">
        <f t="shared" si="3"/>
        <v>NN Rotterdam duo 5</v>
      </c>
      <c r="G5" t="str">
        <f t="shared" si="3"/>
        <v>Salamanders 8</v>
      </c>
      <c r="I5" t="str">
        <f t="shared" si="2"/>
        <v xml:space="preserve"> </v>
      </c>
      <c r="J5">
        <f t="shared" si="4"/>
        <v>1</v>
      </c>
      <c r="K5">
        <f t="shared" si="4"/>
        <v>0</v>
      </c>
      <c r="L5">
        <f t="shared" si="5"/>
        <v>1</v>
      </c>
    </row>
    <row r="6" spans="1:12" hidden="1">
      <c r="A6" s="1">
        <f t="shared" si="0"/>
        <v>42264</v>
      </c>
      <c r="B6" s="1">
        <f>Letterprogramma!A3+VLOOKUP(C6,$B$33:$F$38,5)</f>
        <v>42264</v>
      </c>
      <c r="C6" t="str">
        <f>Letterprogramma!J3</f>
        <v>D</v>
      </c>
      <c r="D6" t="str">
        <f>Letterprogramma!K3</f>
        <v>E</v>
      </c>
      <c r="E6" s="4">
        <f t="shared" si="1"/>
        <v>0.84375</v>
      </c>
      <c r="F6" t="str">
        <f t="shared" si="3"/>
        <v>Docos-wolkyshop.nl 4</v>
      </c>
      <c r="G6" t="str">
        <f t="shared" si="3"/>
        <v>SVN 4</v>
      </c>
      <c r="I6" t="str">
        <f t="shared" si="2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0"/>
        <v>42272</v>
      </c>
      <c r="B7" s="1">
        <f>Letterprogramma!A4+VLOOKUP(C7,$B$33:$F$38,5)</f>
        <v>42272</v>
      </c>
      <c r="C7" t="str">
        <f>Letterprogramma!F4</f>
        <v>A</v>
      </c>
      <c r="D7" t="str">
        <f>Letterprogramma!G4</f>
        <v>C</v>
      </c>
      <c r="E7" s="4">
        <f t="shared" si="1"/>
        <v>0.83333333333333337</v>
      </c>
      <c r="F7" t="str">
        <f t="shared" si="3"/>
        <v>Smash (M) 1</v>
      </c>
      <c r="G7" t="str">
        <f t="shared" si="3"/>
        <v>Salamanders 8</v>
      </c>
      <c r="I7" t="str">
        <f t="shared" si="2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0"/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f t="shared" si="1"/>
        <v>0.83333333333333337</v>
      </c>
      <c r="F8" t="str">
        <f t="shared" si="3"/>
        <v>SVN 4</v>
      </c>
      <c r="G8" t="str">
        <f t="shared" si="3"/>
        <v>NN Rotterdam duo 5</v>
      </c>
      <c r="I8" t="str">
        <f t="shared" si="2"/>
        <v xml:space="preserve"> </v>
      </c>
      <c r="J8">
        <f t="shared" si="4"/>
        <v>0</v>
      </c>
      <c r="K8">
        <f t="shared" si="4"/>
        <v>1</v>
      </c>
      <c r="L8">
        <f t="shared" si="5"/>
        <v>1</v>
      </c>
    </row>
    <row r="9" spans="1:12" hidden="1">
      <c r="A9" s="1">
        <f t="shared" si="0"/>
        <v>42271</v>
      </c>
      <c r="B9" s="1">
        <f>Letterprogramma!A4+VLOOKUP(C9,$B$33:$F$38,5)</f>
        <v>42271</v>
      </c>
      <c r="C9" t="str">
        <f>Letterprogramma!J4</f>
        <v>D</v>
      </c>
      <c r="D9" t="str">
        <f>Letterprogramma!K4</f>
        <v>F</v>
      </c>
      <c r="E9" s="4">
        <f t="shared" si="1"/>
        <v>0.84375</v>
      </c>
      <c r="F9" t="str">
        <f t="shared" si="3"/>
        <v>Docos-wolkyshop.nl 4</v>
      </c>
      <c r="G9" t="str">
        <f t="shared" si="3"/>
        <v>SETT 3</v>
      </c>
      <c r="I9" t="str">
        <f t="shared" si="2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0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f t="shared" si="1"/>
        <v>0.83333333333333337</v>
      </c>
      <c r="F10" t="str">
        <f t="shared" si="3"/>
        <v>SVN 4</v>
      </c>
      <c r="G10" t="str">
        <f t="shared" si="3"/>
        <v>Smash (M) 1</v>
      </c>
      <c r="I10" t="str">
        <f t="shared" si="2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0"/>
        <v>42278</v>
      </c>
      <c r="B11" s="1">
        <f>Letterprogramma!A5+VLOOKUP(C11,$B$33:$F$38,5)</f>
        <v>42278</v>
      </c>
      <c r="C11" t="str">
        <f>Letterprogramma!H5</f>
        <v>B</v>
      </c>
      <c r="D11" t="str">
        <f>Letterprogramma!I5</f>
        <v>D</v>
      </c>
      <c r="E11" s="4">
        <f t="shared" si="1"/>
        <v>0.83333333333333337</v>
      </c>
      <c r="F11" t="str">
        <f t="shared" si="3"/>
        <v>NN Rotterdam duo 5</v>
      </c>
      <c r="G11" t="str">
        <f t="shared" si="3"/>
        <v>Docos-wolkyshop.nl 4</v>
      </c>
      <c r="I11" t="str">
        <f t="shared" si="2"/>
        <v xml:space="preserve"> </v>
      </c>
      <c r="J11">
        <f t="shared" si="4"/>
        <v>1</v>
      </c>
      <c r="K11">
        <f t="shared" si="4"/>
        <v>0</v>
      </c>
      <c r="L11">
        <f t="shared" si="5"/>
        <v>1</v>
      </c>
    </row>
    <row r="12" spans="1:12" hidden="1">
      <c r="A12" s="1">
        <f t="shared" si="0"/>
        <v>42279</v>
      </c>
      <c r="B12" s="1">
        <f>Letterprogramma!A5+VLOOKUP(C12,$B$33:$F$38,5)</f>
        <v>42279</v>
      </c>
      <c r="C12" t="str">
        <f>Letterprogramma!J5</f>
        <v>C</v>
      </c>
      <c r="D12" t="str">
        <f>Letterprogramma!K5</f>
        <v>F</v>
      </c>
      <c r="E12" s="4">
        <f t="shared" si="1"/>
        <v>0.83333333333333337</v>
      </c>
      <c r="F12" t="str">
        <f t="shared" si="3"/>
        <v>Salamanders 8</v>
      </c>
      <c r="G12" t="str">
        <f t="shared" si="3"/>
        <v>SETT 3</v>
      </c>
      <c r="I12" t="str">
        <f t="shared" si="2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0"/>
        <v>42286</v>
      </c>
      <c r="B13" s="1">
        <f>Letterprogramma!A6+VLOOKUP(C13,$B$33:$F$38,5)</f>
        <v>42286</v>
      </c>
      <c r="C13" t="str">
        <f>Letterprogramma!F6</f>
        <v>A</v>
      </c>
      <c r="D13" t="str">
        <f>Letterprogramma!G6</f>
        <v>D</v>
      </c>
      <c r="E13" s="4">
        <f t="shared" si="1"/>
        <v>0.83333333333333337</v>
      </c>
      <c r="F13" t="str">
        <f t="shared" si="3"/>
        <v>Smash (M) 1</v>
      </c>
      <c r="G13" t="str">
        <f t="shared" si="3"/>
        <v>Docos-wolkyshop.nl 4</v>
      </c>
      <c r="I13" t="str">
        <f t="shared" si="2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0"/>
        <v>42282</v>
      </c>
      <c r="B14" s="1">
        <f>Letterprogramma!A6+VLOOKUP(C14,$B$33:$F$38,5)</f>
        <v>42282</v>
      </c>
      <c r="C14" t="str">
        <f>Letterprogramma!H6</f>
        <v>F</v>
      </c>
      <c r="D14" t="str">
        <f>Letterprogramma!I6</f>
        <v>B</v>
      </c>
      <c r="E14" s="4">
        <f t="shared" si="1"/>
        <v>0.83333333333333337</v>
      </c>
      <c r="F14" t="str">
        <f t="shared" si="3"/>
        <v>SETT 3</v>
      </c>
      <c r="G14" t="str">
        <f t="shared" si="3"/>
        <v>NN Rotterdam duo 5</v>
      </c>
      <c r="I14" t="str">
        <f t="shared" si="2"/>
        <v xml:space="preserve"> </v>
      </c>
      <c r="J14">
        <f t="shared" si="4"/>
        <v>0</v>
      </c>
      <c r="K14">
        <f t="shared" si="4"/>
        <v>1</v>
      </c>
      <c r="L14">
        <f t="shared" si="5"/>
        <v>1</v>
      </c>
    </row>
    <row r="15" spans="1:12" hidden="1">
      <c r="A15" s="1">
        <f t="shared" si="0"/>
        <v>42286</v>
      </c>
      <c r="B15" s="1">
        <f>Letterprogramma!A6+VLOOKUP(C15,$B$33:$F$38,5)</f>
        <v>42286</v>
      </c>
      <c r="C15" t="str">
        <f>Letterprogramma!J6</f>
        <v>C</v>
      </c>
      <c r="D15" t="str">
        <f>Letterprogramma!K6</f>
        <v>E</v>
      </c>
      <c r="E15" s="4">
        <f t="shared" si="1"/>
        <v>0.83333333333333337</v>
      </c>
      <c r="F15" t="str">
        <f t="shared" si="3"/>
        <v>Salamanders 8</v>
      </c>
      <c r="G15" t="str">
        <f t="shared" si="3"/>
        <v>SVN 4</v>
      </c>
      <c r="I15" t="str">
        <f t="shared" si="2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42299</v>
      </c>
      <c r="B16" s="1">
        <f>Letterprogramma!A7+VLOOKUP(C16,$B$33:$F$38,5)</f>
        <v>42299</v>
      </c>
      <c r="C16" t="str">
        <f>Letterprogramma!F7</f>
        <v>B</v>
      </c>
      <c r="D16" t="str">
        <f>Letterprogramma!G7</f>
        <v>A</v>
      </c>
      <c r="E16" s="4">
        <f t="shared" si="1"/>
        <v>0.83333333333333337</v>
      </c>
      <c r="F16" t="str">
        <f t="shared" si="3"/>
        <v>NN Rotterdam duo 5</v>
      </c>
      <c r="G16" t="str">
        <f t="shared" si="3"/>
        <v>Smash (M) 1</v>
      </c>
      <c r="I16" t="str">
        <f t="shared" si="2"/>
        <v xml:space="preserve"> </v>
      </c>
      <c r="J16">
        <f t="shared" si="4"/>
        <v>1</v>
      </c>
      <c r="K16">
        <f t="shared" si="4"/>
        <v>0</v>
      </c>
      <c r="L16">
        <f t="shared" si="5"/>
        <v>1</v>
      </c>
    </row>
    <row r="17" spans="1:12" hidden="1">
      <c r="A17" s="1">
        <f>B17</f>
        <v>42299</v>
      </c>
      <c r="B17" s="1">
        <f>Letterprogramma!A7+VLOOKUP(C17,$B$33:$F$38,5)</f>
        <v>42299</v>
      </c>
      <c r="C17" t="str">
        <f>Letterprogramma!H7</f>
        <v>D</v>
      </c>
      <c r="D17" t="str">
        <f>Letterprogramma!I7</f>
        <v>C</v>
      </c>
      <c r="E17" s="4">
        <f t="shared" si="1"/>
        <v>0.84375</v>
      </c>
      <c r="F17" t="str">
        <f t="shared" si="3"/>
        <v>Docos-wolkyshop.nl 4</v>
      </c>
      <c r="G17" t="str">
        <f t="shared" si="3"/>
        <v>Salamanders 8</v>
      </c>
      <c r="I17" t="str">
        <f t="shared" si="2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42296</v>
      </c>
      <c r="B18" s="1">
        <f>Letterprogramma!A7+VLOOKUP(C18,$B$33:$F$38,5)</f>
        <v>42296</v>
      </c>
      <c r="C18" t="str">
        <f>Letterprogramma!J7</f>
        <v>F</v>
      </c>
      <c r="D18" t="str">
        <f>Letterprogramma!K7</f>
        <v>E</v>
      </c>
      <c r="E18" s="4">
        <f t="shared" si="1"/>
        <v>0.83333333333333337</v>
      </c>
      <c r="F18" t="str">
        <f t="shared" ref="F18:G30" si="6">VLOOKUP(C18,$B$33:$C$38,2)</f>
        <v>SETT 3</v>
      </c>
      <c r="G18" t="str">
        <f t="shared" si="6"/>
        <v>SVN 4</v>
      </c>
      <c r="I18" t="str">
        <f t="shared" si="2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0"/>
        <v>42307</v>
      </c>
      <c r="B19" s="1">
        <f>Letterprogramma!A8+VLOOKUP(C19,$B$33:$F$38,5)</f>
        <v>42307</v>
      </c>
      <c r="C19" t="str">
        <f>Letterprogramma!F8</f>
        <v>A</v>
      </c>
      <c r="D19" t="str">
        <f>Letterprogramma!G8</f>
        <v>F</v>
      </c>
      <c r="E19" s="4">
        <f t="shared" si="1"/>
        <v>0.83333333333333337</v>
      </c>
      <c r="F19" t="str">
        <f t="shared" si="6"/>
        <v>Smash (M) 1</v>
      </c>
      <c r="G19" t="str">
        <f t="shared" si="6"/>
        <v>SETT 3</v>
      </c>
      <c r="I19" t="str">
        <f t="shared" si="2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 t="shared" si="0"/>
        <v>42307</v>
      </c>
      <c r="B20" s="1">
        <f>Letterprogramma!A8+VLOOKUP(C20,$B$33:$F$38,5)</f>
        <v>42307</v>
      </c>
      <c r="C20" t="str">
        <f>Letterprogramma!H8</f>
        <v>C</v>
      </c>
      <c r="D20" t="str">
        <f>Letterprogramma!I8</f>
        <v>B</v>
      </c>
      <c r="E20" s="4">
        <f t="shared" si="1"/>
        <v>0.83333333333333337</v>
      </c>
      <c r="F20" t="str">
        <f t="shared" si="6"/>
        <v>Salamanders 8</v>
      </c>
      <c r="G20" t="str">
        <f t="shared" si="6"/>
        <v>NN Rotterdam duo 5</v>
      </c>
      <c r="I20" t="str">
        <f t="shared" si="2"/>
        <v xml:space="preserve"> </v>
      </c>
      <c r="J20">
        <f t="shared" si="4"/>
        <v>0</v>
      </c>
      <c r="K20">
        <f t="shared" si="4"/>
        <v>1</v>
      </c>
      <c r="L20">
        <f t="shared" si="5"/>
        <v>1</v>
      </c>
    </row>
    <row r="21" spans="1:12" hidden="1">
      <c r="A21" s="1">
        <f t="shared" si="0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f t="shared" si="1"/>
        <v>0.83333333333333337</v>
      </c>
      <c r="F21" t="str">
        <f t="shared" si="6"/>
        <v>SVN 4</v>
      </c>
      <c r="G21" t="str">
        <f t="shared" si="6"/>
        <v>Docos-wolkyshop.nl 4</v>
      </c>
      <c r="I21" t="str">
        <f t="shared" si="2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0"/>
        <v>42314</v>
      </c>
      <c r="B22" s="1">
        <f>Letterprogramma!A9+VLOOKUP(C22,$B$33:$F$38,5)</f>
        <v>42314</v>
      </c>
      <c r="C22" t="str">
        <f>Letterprogramma!F9</f>
        <v>C</v>
      </c>
      <c r="D22" t="str">
        <f>Letterprogramma!G9</f>
        <v>A</v>
      </c>
      <c r="E22" s="4">
        <f t="shared" si="1"/>
        <v>0.83333333333333337</v>
      </c>
      <c r="F22" t="str">
        <f t="shared" si="6"/>
        <v>Salamanders 8</v>
      </c>
      <c r="G22" t="str">
        <f t="shared" si="6"/>
        <v>Smash (M) 1</v>
      </c>
      <c r="I22" t="str">
        <f t="shared" si="2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 t="shared" si="0"/>
        <v>42313</v>
      </c>
      <c r="B23" s="1">
        <f>Letterprogramma!A9+VLOOKUP(C23,$B$33:$F$38,5)</f>
        <v>42313</v>
      </c>
      <c r="C23" t="str">
        <f>Letterprogramma!H9</f>
        <v>B</v>
      </c>
      <c r="D23" t="str">
        <f>Letterprogramma!I9</f>
        <v>E</v>
      </c>
      <c r="E23" s="4">
        <f t="shared" si="1"/>
        <v>0.83333333333333337</v>
      </c>
      <c r="F23" t="str">
        <f t="shared" si="6"/>
        <v>NN Rotterdam duo 5</v>
      </c>
      <c r="G23" t="str">
        <f t="shared" si="6"/>
        <v>SVN 4</v>
      </c>
      <c r="I23" t="str">
        <f t="shared" si="2"/>
        <v xml:space="preserve"> </v>
      </c>
      <c r="J23">
        <f t="shared" si="4"/>
        <v>1</v>
      </c>
      <c r="K23">
        <f t="shared" si="4"/>
        <v>0</v>
      </c>
      <c r="L23">
        <f t="shared" si="5"/>
        <v>1</v>
      </c>
    </row>
    <row r="24" spans="1:12" hidden="1">
      <c r="A24" s="1">
        <f t="shared" si="0"/>
        <v>42310</v>
      </c>
      <c r="B24" s="1">
        <f>Letterprogramma!A9+VLOOKUP(C24,$B$33:$F$38,5)</f>
        <v>42310</v>
      </c>
      <c r="C24" t="str">
        <f>Letterprogramma!J9</f>
        <v>F</v>
      </c>
      <c r="D24" t="str">
        <f>Letterprogramma!K9</f>
        <v>D</v>
      </c>
      <c r="E24" s="4">
        <f t="shared" si="1"/>
        <v>0.83333333333333337</v>
      </c>
      <c r="F24" t="str">
        <f t="shared" si="6"/>
        <v>SETT 3</v>
      </c>
      <c r="G24" t="str">
        <f t="shared" si="6"/>
        <v>Docos-wolkyshop.nl 4</v>
      </c>
      <c r="I24" t="str">
        <f t="shared" si="2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0"/>
        <v>42328</v>
      </c>
      <c r="B25" s="1">
        <f>Letterprogramma!A10+VLOOKUP(C25,$B$33:$F$38,5)</f>
        <v>42328</v>
      </c>
      <c r="C25" t="str">
        <f>Letterprogramma!F10</f>
        <v>A</v>
      </c>
      <c r="D25" t="str">
        <f>Letterprogramma!G10</f>
        <v>E</v>
      </c>
      <c r="E25" s="4">
        <f t="shared" si="1"/>
        <v>0.83333333333333337</v>
      </c>
      <c r="F25" t="str">
        <f t="shared" si="6"/>
        <v>Smash (M) 1</v>
      </c>
      <c r="G25" t="str">
        <f t="shared" si="6"/>
        <v>SVN 4</v>
      </c>
      <c r="I25" t="str">
        <f t="shared" si="2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0"/>
        <v>42327</v>
      </c>
      <c r="B26" s="1">
        <f>Letterprogramma!A10+VLOOKUP(C26,$B$33:$F$38,5)</f>
        <v>42327</v>
      </c>
      <c r="C26" t="str">
        <f>Letterprogramma!H10</f>
        <v>D</v>
      </c>
      <c r="D26" t="str">
        <f>Letterprogramma!I10</f>
        <v>B</v>
      </c>
      <c r="E26" s="4">
        <f t="shared" si="1"/>
        <v>0.84375</v>
      </c>
      <c r="F26" t="str">
        <f t="shared" si="6"/>
        <v>Docos-wolkyshop.nl 4</v>
      </c>
      <c r="G26" t="str">
        <f t="shared" si="6"/>
        <v>NN Rotterdam duo 5</v>
      </c>
      <c r="I26" t="str">
        <f t="shared" si="2"/>
        <v xml:space="preserve"> </v>
      </c>
      <c r="J26">
        <f t="shared" si="4"/>
        <v>0</v>
      </c>
      <c r="K26">
        <f t="shared" si="4"/>
        <v>1</v>
      </c>
      <c r="L26">
        <f t="shared" si="5"/>
        <v>1</v>
      </c>
    </row>
    <row r="27" spans="1:12" hidden="1">
      <c r="A27" s="1">
        <f>B27</f>
        <v>42324</v>
      </c>
      <c r="B27" s="1">
        <f>Letterprogramma!A10+VLOOKUP(C27,$B$33:$F$38,5)</f>
        <v>42324</v>
      </c>
      <c r="C27" t="str">
        <f>Letterprogramma!J10</f>
        <v>F</v>
      </c>
      <c r="D27" t="str">
        <f>Letterprogramma!K10</f>
        <v>C</v>
      </c>
      <c r="E27" s="4">
        <f t="shared" si="1"/>
        <v>0.83333333333333337</v>
      </c>
      <c r="F27" t="str">
        <f t="shared" si="6"/>
        <v>SETT 3</v>
      </c>
      <c r="G27" t="str">
        <f t="shared" si="6"/>
        <v>Salamanders 8</v>
      </c>
      <c r="I27" t="str">
        <f t="shared" si="2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0"/>
        <v>42334</v>
      </c>
      <c r="B28" s="1">
        <f>Letterprogramma!A11+VLOOKUP(C28,$B$33:$F$38,5)</f>
        <v>42334</v>
      </c>
      <c r="C28" t="str">
        <f>Letterprogramma!F11</f>
        <v>D</v>
      </c>
      <c r="D28" t="str">
        <f>Letterprogramma!G11</f>
        <v>A</v>
      </c>
      <c r="E28" s="4">
        <f t="shared" si="1"/>
        <v>0.84375</v>
      </c>
      <c r="F28" t="str">
        <f t="shared" si="6"/>
        <v>Docos-wolkyshop.nl 4</v>
      </c>
      <c r="G28" t="str">
        <f t="shared" si="6"/>
        <v>Smash (M) 1</v>
      </c>
      <c r="I28" t="str">
        <f t="shared" si="2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0"/>
        <v>42334</v>
      </c>
      <c r="B29" s="1">
        <f>Letterprogramma!A11+VLOOKUP(C29,$B$33:$F$38,5)</f>
        <v>42334</v>
      </c>
      <c r="C29" t="str">
        <f>Letterprogramma!H11</f>
        <v>B</v>
      </c>
      <c r="D29" t="str">
        <f>Letterprogramma!I11</f>
        <v>F</v>
      </c>
      <c r="E29" s="4">
        <f t="shared" si="1"/>
        <v>0.83333333333333337</v>
      </c>
      <c r="F29" t="str">
        <f t="shared" si="6"/>
        <v>NN Rotterdam duo 5</v>
      </c>
      <c r="G29" t="str">
        <f t="shared" si="6"/>
        <v>SETT 3</v>
      </c>
      <c r="I29" t="str">
        <f t="shared" si="2"/>
        <v xml:space="preserve"> </v>
      </c>
      <c r="J29">
        <f t="shared" si="4"/>
        <v>1</v>
      </c>
      <c r="K29">
        <f t="shared" si="4"/>
        <v>0</v>
      </c>
      <c r="L29">
        <f t="shared" si="5"/>
        <v>1</v>
      </c>
    </row>
    <row r="30" spans="1:12" hidden="1">
      <c r="A30" s="1">
        <f t="shared" si="0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f t="shared" si="1"/>
        <v>0.83333333333333337</v>
      </c>
      <c r="F30" t="str">
        <f t="shared" si="6"/>
        <v>SVN 4</v>
      </c>
      <c r="G30" t="str">
        <f t="shared" si="6"/>
        <v>Salamanders 8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Indeling!A50</f>
        <v>4e</v>
      </c>
      <c r="C32" t="str">
        <f>Indeling!A50</f>
        <v>4e</v>
      </c>
      <c r="D32" t="str">
        <f>Indeling!B50</f>
        <v>klasse - Poule G</v>
      </c>
    </row>
    <row r="33" spans="1:7">
      <c r="A33" s="4"/>
      <c r="B33" t="s">
        <v>30</v>
      </c>
      <c r="C33" t="str">
        <f>Indeling!B51</f>
        <v>Smash (M) 1</v>
      </c>
      <c r="D33" s="4" t="str">
        <f>Indeling!C51</f>
        <v>VR</v>
      </c>
      <c r="E33" s="4">
        <f>Indeling!D44</f>
        <v>0.83333333333333337</v>
      </c>
      <c r="F33">
        <f>VLOOKUP(D33,Indeling!$G$79:$H$84,2)</f>
        <v>4</v>
      </c>
      <c r="G33" t="str">
        <f>MID(B32,12,1)</f>
        <v/>
      </c>
    </row>
    <row r="34" spans="1:7">
      <c r="A34" s="4"/>
      <c r="B34" t="s">
        <v>31</v>
      </c>
      <c r="C34" t="str">
        <f>Indeling!B52</f>
        <v>NN Rotterdam duo 5</v>
      </c>
      <c r="D34" s="4" t="str">
        <f>Indeling!C52</f>
        <v>DO</v>
      </c>
      <c r="E34" s="4">
        <f>Indeling!D45</f>
        <v>0.83333333333333337</v>
      </c>
      <c r="F34">
        <f>VLOOKUP(D34,Indeling!$G$79:$H$84,2)</f>
        <v>3</v>
      </c>
      <c r="G34" t="str">
        <f>G33</f>
        <v/>
      </c>
    </row>
    <row r="35" spans="1:7">
      <c r="A35" s="4"/>
      <c r="B35" t="s">
        <v>32</v>
      </c>
      <c r="C35" t="str">
        <f>Indeling!B53</f>
        <v>Salamanders 8</v>
      </c>
      <c r="D35" s="4" t="str">
        <f>Indeling!C53</f>
        <v>VR</v>
      </c>
      <c r="E35" s="4">
        <f>Indeling!D46</f>
        <v>0.83333333333333337</v>
      </c>
      <c r="F35">
        <f>VLOOKUP(D35,Indeling!$G$79:$H$84,2)</f>
        <v>4</v>
      </c>
      <c r="G35" t="str">
        <f>G34</f>
        <v/>
      </c>
    </row>
    <row r="36" spans="1:7">
      <c r="A36" s="4"/>
      <c r="B36" t="s">
        <v>33</v>
      </c>
      <c r="C36" t="str">
        <f>Indeling!B54</f>
        <v>Docos-wolkyshop.nl 4</v>
      </c>
      <c r="D36" s="4" t="str">
        <f>Indeling!C54</f>
        <v>DO</v>
      </c>
      <c r="E36" s="4">
        <f>Indeling!D47</f>
        <v>0.84375</v>
      </c>
      <c r="F36">
        <f>VLOOKUP(D36,Indeling!$G$79:$H$84,2)</f>
        <v>3</v>
      </c>
      <c r="G36" t="str">
        <f>G35</f>
        <v/>
      </c>
    </row>
    <row r="37" spans="1:7">
      <c r="A37" s="4"/>
      <c r="B37" t="s">
        <v>34</v>
      </c>
      <c r="C37" t="str">
        <f>Indeling!B55</f>
        <v>SVN 4</v>
      </c>
      <c r="D37" s="4" t="str">
        <f>Indeling!C55</f>
        <v>DO</v>
      </c>
      <c r="E37" s="4">
        <f>Indeling!D48</f>
        <v>0.83333333333333337</v>
      </c>
      <c r="F37">
        <f>VLOOKUP(D37,Indeling!$G$79:$H$84,2)</f>
        <v>3</v>
      </c>
      <c r="G37" t="str">
        <f>G36</f>
        <v/>
      </c>
    </row>
    <row r="38" spans="1:7">
      <c r="A38" s="4"/>
      <c r="B38" t="s">
        <v>35</v>
      </c>
      <c r="C38" t="str">
        <f>Indeling!B56</f>
        <v>SETT 3</v>
      </c>
      <c r="D38" s="4" t="str">
        <f>Indeling!C56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29"/>
    </sheetView>
  </sheetViews>
  <sheetFormatPr defaultRowHeight="15"/>
  <cols>
    <col min="2" max="2" width="9.140625" hidden="1" customWidth="1"/>
    <col min="3" max="3" width="3.7109375" hidden="1" customWidth="1"/>
    <col min="4" max="4" width="4.140625" hidden="1" customWidth="1"/>
    <col min="6" max="6" width="18.5703125" customWidth="1"/>
    <col min="7" max="7" width="20.7109375" customWidth="1"/>
  </cols>
  <sheetData>
    <row r="1" spans="1:12">
      <c r="A1" s="1">
        <f>B1</f>
        <v>42255</v>
      </c>
      <c r="B1" s="1">
        <f>Letterprogramma!A2+VLOOKUP(C1,$B$33:$F$38,5)</f>
        <v>42255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VVV 9</v>
      </c>
      <c r="G1" t="str">
        <f>VLOOKUP(D1,$B$33:$C$38,2)</f>
        <v>Salamanders 7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42255</v>
      </c>
      <c r="B2" s="1">
        <f>Letterprogramma!A2+VLOOKUP(C2,$B$33:$F$38,5)</f>
        <v>42255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HTTV-070 1</v>
      </c>
      <c r="G2" t="str">
        <f t="shared" si="3"/>
        <v>Taverzo 8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42257</v>
      </c>
      <c r="B3" s="1">
        <f>Letterprogramma!A2+VLOOKUP(C3,$B$33:$F$38,5)</f>
        <v>42257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DVC 1</v>
      </c>
      <c r="G3" t="str">
        <f t="shared" si="3"/>
        <v>NN Rotterdam duo 6</v>
      </c>
      <c r="I3" t="str">
        <f t="shared" si="1"/>
        <v xml:space="preserve"> </v>
      </c>
      <c r="J3">
        <f t="shared" si="4"/>
        <v>0</v>
      </c>
      <c r="K3">
        <f t="shared" si="4"/>
        <v>1</v>
      </c>
      <c r="L3">
        <f t="shared" si="5"/>
        <v>1</v>
      </c>
    </row>
    <row r="4" spans="1:12">
      <c r="A4" s="1">
        <f t="shared" si="2"/>
        <v>42261</v>
      </c>
      <c r="B4" s="1">
        <f>Letterprogramma!A3+VLOOKUP(C4,$B$33:$F$38,5)</f>
        <v>42261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NN Rotterdam duo 6</v>
      </c>
      <c r="G4" t="str">
        <f t="shared" si="3"/>
        <v>VVV 9</v>
      </c>
      <c r="I4" t="str">
        <f t="shared" si="1"/>
        <v xml:space="preserve"> </v>
      </c>
      <c r="J4">
        <f t="shared" si="4"/>
        <v>1</v>
      </c>
      <c r="K4">
        <f t="shared" si="4"/>
        <v>0</v>
      </c>
      <c r="L4">
        <f t="shared" si="5"/>
        <v>1</v>
      </c>
    </row>
    <row r="5" spans="1:12" hidden="1">
      <c r="A5" s="1">
        <f t="shared" si="2"/>
        <v>42261</v>
      </c>
      <c r="B5" s="1">
        <f>Letterprogramma!A3+VLOOKUP(C5,$B$33:$F$38,5)</f>
        <v>42261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Salamanders 7</v>
      </c>
      <c r="G5" t="str">
        <f t="shared" si="3"/>
        <v>HTTV-070 1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2"/>
        <v>42262</v>
      </c>
      <c r="B6" s="1">
        <f>Letterprogramma!A3+VLOOKUP(C6,$B$33:$F$38,5)</f>
        <v>42262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3"/>
        <v>Taverzo 8</v>
      </c>
      <c r="G6" t="str">
        <f t="shared" si="3"/>
        <v>DVC 1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2"/>
        <v>42269</v>
      </c>
      <c r="B7" s="1">
        <f>Letterprogramma!A4+VLOOKUP(C7,$B$33:$F$38,5)</f>
        <v>42269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VVV 9</v>
      </c>
      <c r="G7" t="str">
        <f t="shared" si="3"/>
        <v>HTTV-070 1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 hidden="1">
      <c r="A8" s="1">
        <f t="shared" si="2"/>
        <v>42271</v>
      </c>
      <c r="B8" s="1">
        <f>Letterprogramma!A4+VLOOKUP(C8,$B$33:$F$38,5)</f>
        <v>42271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DVC 1</v>
      </c>
      <c r="G8" t="str">
        <f t="shared" si="3"/>
        <v>Salamanders 7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>
      <c r="A9" s="1">
        <f t="shared" si="2"/>
        <v>42269</v>
      </c>
      <c r="B9" s="1">
        <f>Letterprogramma!A4+VLOOKUP(C9,$B$33:$F$38,5)</f>
        <v>42269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3"/>
        <v>Taverzo 8</v>
      </c>
      <c r="G9" t="str">
        <f t="shared" si="3"/>
        <v>NN Rotterdam duo 6</v>
      </c>
      <c r="I9" t="str">
        <f t="shared" si="1"/>
        <v xml:space="preserve"> </v>
      </c>
      <c r="J9">
        <f t="shared" si="4"/>
        <v>0</v>
      </c>
      <c r="K9">
        <f t="shared" si="4"/>
        <v>1</v>
      </c>
      <c r="L9">
        <f t="shared" si="5"/>
        <v>1</v>
      </c>
    </row>
    <row r="10" spans="1:12" hidden="1">
      <c r="A10" s="1">
        <f t="shared" si="2"/>
        <v>42278</v>
      </c>
      <c r="B10" s="1">
        <f>Letterprogramma!A5+VLOOKUP(C10,$B$33:$F$38,5)</f>
        <v>42278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DVC 1</v>
      </c>
      <c r="G10" t="str">
        <f t="shared" si="3"/>
        <v>VVV 9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 hidden="1">
      <c r="A11" s="1">
        <f t="shared" si="2"/>
        <v>42275</v>
      </c>
      <c r="B11" s="1">
        <f>Letterprogramma!A5+VLOOKUP(C11,$B$33:$F$38,5)</f>
        <v>42275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Salamanders 7</v>
      </c>
      <c r="G11" t="str">
        <f t="shared" si="3"/>
        <v>Taverzo 8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>
      <c r="A12" s="1">
        <f t="shared" si="2"/>
        <v>42276</v>
      </c>
      <c r="B12" s="1">
        <f>Letterprogramma!A5+VLOOKUP(C12,$B$33:$F$38,5)</f>
        <v>42276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HTTV-070 1</v>
      </c>
      <c r="G12" t="str">
        <f t="shared" si="3"/>
        <v>NN Rotterdam duo 6</v>
      </c>
      <c r="I12" t="str">
        <f t="shared" si="1"/>
        <v xml:space="preserve"> </v>
      </c>
      <c r="J12">
        <f t="shared" si="4"/>
        <v>0</v>
      </c>
      <c r="K12">
        <f t="shared" si="4"/>
        <v>1</v>
      </c>
      <c r="L12">
        <f t="shared" si="5"/>
        <v>1</v>
      </c>
    </row>
    <row r="13" spans="1:12" hidden="1">
      <c r="A13" s="1">
        <f t="shared" si="2"/>
        <v>42283</v>
      </c>
      <c r="B13" s="1">
        <f>Letterprogramma!A6+VLOOKUP(C13,$B$33:$F$38,5)</f>
        <v>42283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VVV 9</v>
      </c>
      <c r="G13" t="str">
        <f t="shared" si="3"/>
        <v>Taverzo 8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2"/>
        <v>42282</v>
      </c>
      <c r="B14" s="1">
        <f>Letterprogramma!A6+VLOOKUP(C14,$B$33:$F$38,5)</f>
        <v>42282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NN Rotterdam duo 6</v>
      </c>
      <c r="G14" t="str">
        <f t="shared" si="3"/>
        <v>Salamanders 7</v>
      </c>
      <c r="I14" t="str">
        <f t="shared" si="1"/>
        <v xml:space="preserve"> </v>
      </c>
      <c r="J14">
        <f t="shared" si="4"/>
        <v>1</v>
      </c>
      <c r="K14">
        <f t="shared" si="4"/>
        <v>0</v>
      </c>
      <c r="L14">
        <f t="shared" si="5"/>
        <v>1</v>
      </c>
    </row>
    <row r="15" spans="1:12" hidden="1">
      <c r="A15" s="1">
        <f t="shared" si="2"/>
        <v>42283</v>
      </c>
      <c r="B15" s="1">
        <f>Letterprogramma!A6+VLOOKUP(C15,$B$33:$F$38,5)</f>
        <v>42283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HTTV-070 1</v>
      </c>
      <c r="G15" t="str">
        <f t="shared" si="3"/>
        <v>DVC 1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 hidden="1">
      <c r="A16" s="1">
        <f t="shared" si="2"/>
        <v>42296</v>
      </c>
      <c r="B16" s="1">
        <f>Letterprogramma!A7+VLOOKUP(C16,$B$33:$F$38,5)</f>
        <v>42296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Salamanders 7</v>
      </c>
      <c r="G16" t="str">
        <f t="shared" si="3"/>
        <v>VVV 9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 hidden="1">
      <c r="A17" s="1">
        <f t="shared" si="2"/>
        <v>42297</v>
      </c>
      <c r="B17" s="1">
        <f>Letterprogramma!A7+VLOOKUP(C17,$B$33:$F$38,5)</f>
        <v>42297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3"/>
        <v>Taverzo 8</v>
      </c>
      <c r="G17" t="str">
        <f t="shared" si="3"/>
        <v>HTTV-070 1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42296</v>
      </c>
      <c r="B18" s="1">
        <f>Letterprogramma!A7+VLOOKUP(C18,$B$33:$F$38,5)</f>
        <v>42296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NN Rotterdam duo 6</v>
      </c>
      <c r="G18" t="str">
        <f t="shared" si="6"/>
        <v>DVC 1</v>
      </c>
      <c r="I18" t="str">
        <f t="shared" si="1"/>
        <v xml:space="preserve"> </v>
      </c>
      <c r="J18">
        <f t="shared" si="4"/>
        <v>1</v>
      </c>
      <c r="K18">
        <f t="shared" si="4"/>
        <v>0</v>
      </c>
      <c r="L18">
        <f t="shared" si="5"/>
        <v>1</v>
      </c>
    </row>
    <row r="19" spans="1:12">
      <c r="A19" s="1">
        <f t="shared" si="2"/>
        <v>42304</v>
      </c>
      <c r="B19" s="1">
        <f>Letterprogramma!A8+VLOOKUP(C19,$B$33:$F$38,5)</f>
        <v>42304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VVV 9</v>
      </c>
      <c r="G19" t="str">
        <f t="shared" si="6"/>
        <v>NN Rotterdam duo 6</v>
      </c>
      <c r="I19" t="str">
        <f t="shared" si="1"/>
        <v xml:space="preserve"> </v>
      </c>
      <c r="J19">
        <f t="shared" si="4"/>
        <v>0</v>
      </c>
      <c r="K19">
        <f t="shared" si="4"/>
        <v>1</v>
      </c>
      <c r="L19">
        <f t="shared" si="5"/>
        <v>1</v>
      </c>
    </row>
    <row r="20" spans="1:12" hidden="1">
      <c r="A20" s="1">
        <f t="shared" si="2"/>
        <v>42304</v>
      </c>
      <c r="B20" s="1">
        <f>Letterprogramma!A8+VLOOKUP(C20,$B$33:$F$38,5)</f>
        <v>42304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HTTV-070 1</v>
      </c>
      <c r="G20" t="str">
        <f t="shared" si="6"/>
        <v>Salamanders 7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2"/>
        <v>42306</v>
      </c>
      <c r="B21" s="1">
        <f>Letterprogramma!A8+VLOOKUP(C21,$B$33:$F$38,5)</f>
        <v>42306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6"/>
        <v>DVC 1</v>
      </c>
      <c r="G21" t="str">
        <f t="shared" si="6"/>
        <v>Taverzo 8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>B22</f>
        <v>42311</v>
      </c>
      <c r="B22" s="1">
        <f>Letterprogramma!A9+VLOOKUP(C22,$B$33:$F$38,5)</f>
        <v>42311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HTTV-070 1</v>
      </c>
      <c r="G22" t="str">
        <f t="shared" si="6"/>
        <v>VVV 9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 hidden="1">
      <c r="A23" s="1">
        <f t="shared" si="2"/>
        <v>42310</v>
      </c>
      <c r="B23" s="1">
        <f>Letterprogramma!A9+VLOOKUP(C23,$B$33:$F$38,5)</f>
        <v>42310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Salamanders 7</v>
      </c>
      <c r="G23" t="str">
        <f t="shared" si="6"/>
        <v>DVC 1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>
      <c r="A24" s="1">
        <f t="shared" si="2"/>
        <v>42310</v>
      </c>
      <c r="B24" s="1">
        <f>Letterprogramma!A9+VLOOKUP(C24,$B$33:$F$38,5)</f>
        <v>42310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NN Rotterdam duo 6</v>
      </c>
      <c r="G24" t="str">
        <f t="shared" si="6"/>
        <v>Taverzo 8</v>
      </c>
      <c r="I24" t="str">
        <f t="shared" si="1"/>
        <v xml:space="preserve"> </v>
      </c>
      <c r="J24">
        <f t="shared" si="4"/>
        <v>1</v>
      </c>
      <c r="K24">
        <f t="shared" si="4"/>
        <v>0</v>
      </c>
      <c r="L24">
        <f t="shared" si="5"/>
        <v>1</v>
      </c>
    </row>
    <row r="25" spans="1:12" hidden="1">
      <c r="A25" s="1">
        <f>B25</f>
        <v>42325</v>
      </c>
      <c r="B25" s="1">
        <f>Letterprogramma!A10+VLOOKUP(C25,$B$33:$F$38,5)</f>
        <v>42325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VVV 9</v>
      </c>
      <c r="G25" t="str">
        <f t="shared" si="6"/>
        <v>DVC 1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 hidden="1">
      <c r="A26" s="1">
        <f>B26</f>
        <v>42325</v>
      </c>
      <c r="B26" s="1">
        <f>Letterprogramma!A10+VLOOKUP(C26,$B$33:$F$38,5)</f>
        <v>42325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6"/>
        <v>Taverzo 8</v>
      </c>
      <c r="G26" t="str">
        <f t="shared" si="6"/>
        <v>Salamanders 7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>
      <c r="A27" s="1">
        <f t="shared" si="2"/>
        <v>42324</v>
      </c>
      <c r="B27" s="1">
        <f>Letterprogramma!A10+VLOOKUP(C27,$B$33:$F$38,5)</f>
        <v>42324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NN Rotterdam duo 6</v>
      </c>
      <c r="G27" t="str">
        <f t="shared" si="6"/>
        <v>HTTV-070 1</v>
      </c>
      <c r="I27" t="str">
        <f t="shared" si="1"/>
        <v xml:space="preserve"> </v>
      </c>
      <c r="J27">
        <f t="shared" si="4"/>
        <v>1</v>
      </c>
      <c r="K27">
        <f t="shared" si="4"/>
        <v>0</v>
      </c>
      <c r="L27">
        <f t="shared" si="5"/>
        <v>1</v>
      </c>
    </row>
    <row r="28" spans="1:12" hidden="1">
      <c r="A28" s="1">
        <f t="shared" si="2"/>
        <v>42332</v>
      </c>
      <c r="B28" s="1">
        <f>Letterprogramma!A11+VLOOKUP(C28,$B$33:$F$38,5)</f>
        <v>42332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6"/>
        <v>Taverzo 8</v>
      </c>
      <c r="G28" t="str">
        <f t="shared" si="6"/>
        <v>VVV 9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2"/>
        <v>42331</v>
      </c>
      <c r="B29" s="1">
        <f>Letterprogramma!A11+VLOOKUP(C29,$B$33:$F$38,5)</f>
        <v>42331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Salamanders 7</v>
      </c>
      <c r="G29" t="str">
        <f t="shared" si="6"/>
        <v>NN Rotterdam duo 6</v>
      </c>
      <c r="I29" t="str">
        <f t="shared" si="1"/>
        <v xml:space="preserve"> </v>
      </c>
      <c r="J29">
        <f t="shared" si="4"/>
        <v>0</v>
      </c>
      <c r="K29">
        <f t="shared" si="4"/>
        <v>1</v>
      </c>
      <c r="L29">
        <f t="shared" si="5"/>
        <v>1</v>
      </c>
    </row>
    <row r="30" spans="1:12" hidden="1">
      <c r="A30" s="1">
        <f t="shared" si="2"/>
        <v>42334</v>
      </c>
      <c r="B30" s="1">
        <f>Letterprogramma!A11+VLOOKUP(C30,$B$33:$F$38,5)</f>
        <v>42334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6"/>
        <v>DVC 1</v>
      </c>
      <c r="G30" t="str">
        <f t="shared" si="6"/>
        <v>HTTV-070 1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 t="str">
        <f>Indeling!A57</f>
        <v>4e</v>
      </c>
      <c r="C32" t="str">
        <f>Indeling!A57</f>
        <v>4e</v>
      </c>
      <c r="D32" t="str">
        <f>Indeling!B57</f>
        <v>klasse - Poule C</v>
      </c>
    </row>
    <row r="33" spans="1:7">
      <c r="A33" s="4"/>
      <c r="B33" t="s">
        <v>30</v>
      </c>
      <c r="C33" t="str">
        <f>Indeling!B58</f>
        <v>VVV 9</v>
      </c>
      <c r="D33" s="4" t="str">
        <f>Indeling!C58</f>
        <v>DI</v>
      </c>
      <c r="E33" s="4">
        <f>Indeling!D44</f>
        <v>0.83333333333333337</v>
      </c>
      <c r="F33">
        <f>VLOOKUP(D33,Indeling!$G$79:$H$84,2)</f>
        <v>1</v>
      </c>
      <c r="G33" t="str">
        <f>MID(B32,12,1)</f>
        <v/>
      </c>
    </row>
    <row r="34" spans="1:7">
      <c r="A34" s="4"/>
      <c r="B34" t="s">
        <v>31</v>
      </c>
      <c r="C34" t="str">
        <f>Indeling!B59</f>
        <v>Salamanders 7</v>
      </c>
      <c r="D34" s="4" t="str">
        <f>Indeling!C59</f>
        <v>MA</v>
      </c>
      <c r="E34" s="4">
        <f>Indeling!D45</f>
        <v>0.83333333333333337</v>
      </c>
      <c r="F34">
        <f>VLOOKUP(D34,Indeling!$G$79:$H$84,2)</f>
        <v>0</v>
      </c>
      <c r="G34" t="str">
        <f>G33</f>
        <v/>
      </c>
    </row>
    <row r="35" spans="1:7">
      <c r="A35" s="4"/>
      <c r="B35" t="s">
        <v>32</v>
      </c>
      <c r="C35" t="str">
        <f>Indeling!B60</f>
        <v>HTTV-070 1</v>
      </c>
      <c r="D35" s="4" t="str">
        <f>Indeling!C60</f>
        <v>DI</v>
      </c>
      <c r="E35" s="4">
        <f>Indeling!D46</f>
        <v>0.83333333333333337</v>
      </c>
      <c r="F35">
        <f>VLOOKUP(D35,Indeling!$G$79:$H$84,2)</f>
        <v>1</v>
      </c>
      <c r="G35" t="str">
        <f>G34</f>
        <v/>
      </c>
    </row>
    <row r="36" spans="1:7">
      <c r="A36" s="4"/>
      <c r="B36" t="s">
        <v>33</v>
      </c>
      <c r="C36" t="str">
        <f>Indeling!B61</f>
        <v>Taverzo 8</v>
      </c>
      <c r="D36" s="4" t="str">
        <f>Indeling!C61</f>
        <v>DI</v>
      </c>
      <c r="E36" s="4">
        <f>Indeling!D47</f>
        <v>0.84375</v>
      </c>
      <c r="F36">
        <f>VLOOKUP(D36,Indeling!$G$79:$H$84,2)</f>
        <v>1</v>
      </c>
      <c r="G36" t="str">
        <f>G35</f>
        <v/>
      </c>
    </row>
    <row r="37" spans="1:7">
      <c r="A37" s="4"/>
      <c r="B37" t="s">
        <v>34</v>
      </c>
      <c r="C37" t="str">
        <f>Indeling!B62</f>
        <v>DVC 1</v>
      </c>
      <c r="D37" s="4" t="str">
        <f>Indeling!C62</f>
        <v>DO</v>
      </c>
      <c r="E37" s="4">
        <f>Indeling!D48</f>
        <v>0.83333333333333337</v>
      </c>
      <c r="F37">
        <f>VLOOKUP(D37,Indeling!$G$79:$H$84,2)</f>
        <v>3</v>
      </c>
      <c r="G37" t="str">
        <f>G36</f>
        <v/>
      </c>
    </row>
    <row r="38" spans="1:7">
      <c r="A38" s="4"/>
      <c r="B38" t="s">
        <v>35</v>
      </c>
      <c r="C38" t="str">
        <f>Indeling!B63</f>
        <v>NN Rotterdam duo 6</v>
      </c>
      <c r="D38" s="4" t="str">
        <f>Indeling!C63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30"/>
    </sheetView>
  </sheetViews>
  <sheetFormatPr defaultRowHeight="15"/>
  <cols>
    <col min="2" max="2" width="9.140625" hidden="1" customWidth="1"/>
    <col min="3" max="3" width="3.5703125" hidden="1" customWidth="1"/>
    <col min="4" max="4" width="5.85546875" hidden="1" customWidth="1"/>
    <col min="6" max="6" width="19.5703125" customWidth="1"/>
    <col min="7" max="7" width="19.42578125" customWidth="1"/>
  </cols>
  <sheetData>
    <row r="1" spans="1:12">
      <c r="A1" s="1">
        <f>B1</f>
        <v>42254</v>
      </c>
      <c r="B1" s="1">
        <f>Letterprogramma!A2+VLOOKUP(C1,$B$33:$F$38,5)</f>
        <v>42254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Atlantic 1</v>
      </c>
      <c r="G1" t="str">
        <f>VLOOKUP(D1,$B$33:$C$38,2)</f>
        <v>Alexandria '66 16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42254</v>
      </c>
      <c r="B2" s="1">
        <f>Letterprogramma!A2+VLOOKUP(C2,$B$33:$F$38,5)</f>
        <v>42254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9" si="3">VLOOKUP(C2,$B$33:$C$38,2)</f>
        <v>Scyedam 8</v>
      </c>
      <c r="G2" t="str">
        <f t="shared" si="3"/>
        <v>Twenty-one Up 6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42254</v>
      </c>
      <c r="B3" s="1">
        <f>Letterprogramma!A2+VLOOKUP(C3,$B$33:$F$38,5)</f>
        <v>42254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NN Rotterdam duo 7</v>
      </c>
      <c r="G3" t="str">
        <f t="shared" si="3"/>
        <v>ISV GOUDA 2</v>
      </c>
      <c r="I3" t="str">
        <f t="shared" si="1"/>
        <v xml:space="preserve"> </v>
      </c>
      <c r="J3">
        <f t="shared" si="4"/>
        <v>1</v>
      </c>
      <c r="K3">
        <f t="shared" si="4"/>
        <v>0</v>
      </c>
      <c r="L3">
        <f t="shared" si="5"/>
        <v>1</v>
      </c>
    </row>
    <row r="4" spans="1:12" hidden="1">
      <c r="A4" s="1">
        <f t="shared" si="2"/>
        <v>42265</v>
      </c>
      <c r="B4" s="1">
        <f>Letterprogramma!A3+VLOOKUP(C4,$B$33:$F$38,5)</f>
        <v>42265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ISV GOUDA 2</v>
      </c>
      <c r="G4" t="str">
        <f t="shared" si="3"/>
        <v>Atlantic 1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 hidden="1">
      <c r="A5" s="1">
        <f t="shared" si="2"/>
        <v>42265</v>
      </c>
      <c r="B5" s="1">
        <f>Letterprogramma!A3+VLOOKUP(C5,$B$33:$F$38,5)</f>
        <v>42265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Alexandria '66 16</v>
      </c>
      <c r="G5" t="str">
        <f t="shared" si="3"/>
        <v>Scyedam 8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>
      <c r="A6" s="1">
        <f t="shared" si="2"/>
        <v>42261</v>
      </c>
      <c r="B6" s="1">
        <f>Letterprogramma!A3+VLOOKUP(C6,$B$33:$F$38,5)</f>
        <v>42261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3"/>
        <v>Twenty-one Up 6</v>
      </c>
      <c r="G6" t="str">
        <f t="shared" si="3"/>
        <v>NN Rotterdam duo 7</v>
      </c>
      <c r="I6" t="str">
        <f t="shared" si="1"/>
        <v xml:space="preserve"> </v>
      </c>
      <c r="J6">
        <f t="shared" si="4"/>
        <v>0</v>
      </c>
      <c r="K6">
        <f t="shared" si="4"/>
        <v>1</v>
      </c>
      <c r="L6">
        <f t="shared" si="5"/>
        <v>1</v>
      </c>
    </row>
    <row r="7" spans="1:12" hidden="1">
      <c r="A7" s="1">
        <f t="shared" si="2"/>
        <v>42268</v>
      </c>
      <c r="B7" s="1">
        <f>Letterprogramma!A4+VLOOKUP(C7,$B$33:$F$38,5)</f>
        <v>42268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Atlantic 1</v>
      </c>
      <c r="G7" t="str">
        <f t="shared" si="3"/>
        <v>Scyedam 8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2"/>
        <v>42268</v>
      </c>
      <c r="B8" s="1">
        <f>Letterprogramma!A4+VLOOKUP(C8,$B$33:$F$38,5)</f>
        <v>42268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NN Rotterdam duo 7</v>
      </c>
      <c r="G8" t="str">
        <f t="shared" si="3"/>
        <v>Alexandria '66 16</v>
      </c>
      <c r="I8" t="str">
        <f t="shared" si="1"/>
        <v xml:space="preserve"> </v>
      </c>
      <c r="J8">
        <f t="shared" si="4"/>
        <v>1</v>
      </c>
      <c r="K8">
        <f t="shared" si="4"/>
        <v>0</v>
      </c>
      <c r="L8">
        <f t="shared" si="5"/>
        <v>1</v>
      </c>
    </row>
    <row r="9" spans="1:12" hidden="1">
      <c r="A9" s="1">
        <f t="shared" si="2"/>
        <v>42268</v>
      </c>
      <c r="B9" s="1">
        <f>Letterprogramma!A4+VLOOKUP(C9,$B$33:$F$38,5)</f>
        <v>42268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3"/>
        <v>Twenty-one Up 6</v>
      </c>
      <c r="G9" t="str">
        <f t="shared" si="3"/>
        <v>ISV GOUDA 2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2"/>
        <v>42275</v>
      </c>
      <c r="B10" s="1">
        <f>Letterprogramma!A5+VLOOKUP(C10,$B$33:$F$38,5)</f>
        <v>42275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ref="F10:G12" si="6">VLOOKUP(C10,$B$33:$C$38,2)</f>
        <v>NN Rotterdam duo 7</v>
      </c>
      <c r="G10" t="str">
        <f t="shared" si="6"/>
        <v>Atlantic 1</v>
      </c>
      <c r="I10" t="str">
        <f t="shared" si="1"/>
        <v xml:space="preserve"> </v>
      </c>
      <c r="J10">
        <f t="shared" si="4"/>
        <v>1</v>
      </c>
      <c r="K10">
        <f t="shared" si="4"/>
        <v>0</v>
      </c>
      <c r="L10">
        <f t="shared" si="5"/>
        <v>1</v>
      </c>
    </row>
    <row r="11" spans="1:12" hidden="1">
      <c r="A11" s="1">
        <f t="shared" si="2"/>
        <v>42279</v>
      </c>
      <c r="B11" s="1">
        <f>Letterprogramma!A5+VLOOKUP(C11,$B$33:$F$38,5)</f>
        <v>42279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6"/>
        <v>Alexandria '66 16</v>
      </c>
      <c r="G11" t="str">
        <f t="shared" si="6"/>
        <v>Twenty-one Up 6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 t="shared" si="2"/>
        <v>42275</v>
      </c>
      <c r="B12" s="1">
        <f>Letterprogramma!A5+VLOOKUP(C12,$B$33:$F$38,5)</f>
        <v>42275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6"/>
        <v>Scyedam 8</v>
      </c>
      <c r="G12" t="str">
        <f t="shared" si="6"/>
        <v>ISV GOUDA 2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2"/>
        <v>42282</v>
      </c>
      <c r="B13" s="1">
        <f>Letterprogramma!A6+VLOOKUP(C13,$B$33:$F$38,5)</f>
        <v>42282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ref="F13:F30" si="7">VLOOKUP(C13,$B$33:$C$38,2)</f>
        <v>Atlantic 1</v>
      </c>
      <c r="G13" t="str">
        <f t="shared" ref="G13:G30" si="8">VLOOKUP(D13,$B$33:$C$38,2)</f>
        <v>Twenty-one Up 6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 hidden="1">
      <c r="A14" s="1">
        <f t="shared" si="2"/>
        <v>42286</v>
      </c>
      <c r="B14" s="1">
        <f>Letterprogramma!A6+VLOOKUP(C14,$B$33:$F$38,5)</f>
        <v>42286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7"/>
        <v>ISV GOUDA 2</v>
      </c>
      <c r="G14" t="str">
        <f t="shared" si="8"/>
        <v>Alexandria '66 16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>
      <c r="A15" s="1">
        <f t="shared" si="2"/>
        <v>42282</v>
      </c>
      <c r="B15" s="1">
        <f>Letterprogramma!A6+VLOOKUP(C15,$B$33:$F$38,5)</f>
        <v>42282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7"/>
        <v>Scyedam 8</v>
      </c>
      <c r="G15" t="str">
        <f t="shared" si="8"/>
        <v>NN Rotterdam duo 7</v>
      </c>
      <c r="I15" t="str">
        <f t="shared" si="1"/>
        <v xml:space="preserve"> </v>
      </c>
      <c r="J15">
        <f t="shared" si="4"/>
        <v>0</v>
      </c>
      <c r="K15">
        <f t="shared" si="4"/>
        <v>1</v>
      </c>
      <c r="L15">
        <f t="shared" si="5"/>
        <v>1</v>
      </c>
    </row>
    <row r="16" spans="1:12" hidden="1">
      <c r="A16" s="1">
        <f t="shared" si="2"/>
        <v>42300</v>
      </c>
      <c r="B16" s="1">
        <f>Letterprogramma!A7+VLOOKUP(C16,$B$33:$F$38,5)</f>
        <v>42300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7"/>
        <v>Alexandria '66 16</v>
      </c>
      <c r="G16" t="str">
        <f t="shared" si="8"/>
        <v>Atlantic 1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 hidden="1">
      <c r="A17" s="1">
        <f t="shared" si="2"/>
        <v>42296</v>
      </c>
      <c r="B17" s="1">
        <f>Letterprogramma!A7+VLOOKUP(C17,$B$33:$F$38,5)</f>
        <v>42296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7"/>
        <v>Twenty-one Up 6</v>
      </c>
      <c r="G17" t="str">
        <f t="shared" si="8"/>
        <v>Scyedam 8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42300</v>
      </c>
      <c r="B18" s="1">
        <f>Letterprogramma!A7+VLOOKUP(C18,$B$33:$F$38,5)</f>
        <v>42300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7"/>
        <v>ISV GOUDA 2</v>
      </c>
      <c r="G18" t="str">
        <f t="shared" si="8"/>
        <v>NN Rotterdam duo 7</v>
      </c>
      <c r="I18" t="str">
        <f t="shared" si="1"/>
        <v xml:space="preserve"> </v>
      </c>
      <c r="J18">
        <f t="shared" si="4"/>
        <v>0</v>
      </c>
      <c r="K18">
        <f t="shared" si="4"/>
        <v>1</v>
      </c>
      <c r="L18">
        <f t="shared" si="5"/>
        <v>1</v>
      </c>
    </row>
    <row r="19" spans="1:12" hidden="1">
      <c r="A19" s="1">
        <f t="shared" si="2"/>
        <v>42303</v>
      </c>
      <c r="B19" s="1">
        <f>Letterprogramma!A8+VLOOKUP(C19,$B$33:$F$38,5)</f>
        <v>42303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7"/>
        <v>Atlantic 1</v>
      </c>
      <c r="G19" t="str">
        <f t="shared" si="8"/>
        <v>ISV GOUDA 2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 hidden="1">
      <c r="A20" s="1">
        <f t="shared" si="2"/>
        <v>42303</v>
      </c>
      <c r="B20" s="1">
        <f>Letterprogramma!A8+VLOOKUP(C20,$B$33:$F$38,5)</f>
        <v>42303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7"/>
        <v>Scyedam 8</v>
      </c>
      <c r="G20" t="str">
        <f t="shared" si="8"/>
        <v>Alexandria '66 16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>
      <c r="A21" s="1">
        <f t="shared" si="2"/>
        <v>42303</v>
      </c>
      <c r="B21" s="1">
        <f>Letterprogramma!A8+VLOOKUP(C21,$B$33:$F$38,5)</f>
        <v>42303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7"/>
        <v>NN Rotterdam duo 7</v>
      </c>
      <c r="G21" t="str">
        <f t="shared" si="8"/>
        <v>Twenty-one Up 6</v>
      </c>
      <c r="I21" t="str">
        <f t="shared" si="1"/>
        <v xml:space="preserve"> </v>
      </c>
      <c r="J21">
        <f t="shared" si="4"/>
        <v>1</v>
      </c>
      <c r="K21">
        <f t="shared" si="4"/>
        <v>0</v>
      </c>
      <c r="L21">
        <f t="shared" si="5"/>
        <v>1</v>
      </c>
    </row>
    <row r="22" spans="1:12" hidden="1">
      <c r="A22" s="1">
        <f t="shared" si="2"/>
        <v>42310</v>
      </c>
      <c r="B22" s="1">
        <f>Letterprogramma!A9+VLOOKUP(C22,$B$33:$F$38,5)</f>
        <v>42310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7"/>
        <v>Scyedam 8</v>
      </c>
      <c r="G22" t="str">
        <f t="shared" si="8"/>
        <v>Atlantic 1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 t="shared" si="2"/>
        <v>42314</v>
      </c>
      <c r="B23" s="1">
        <f>Letterprogramma!A9+VLOOKUP(C23,$B$33:$F$38,5)</f>
        <v>42314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7"/>
        <v>Alexandria '66 16</v>
      </c>
      <c r="G23" t="str">
        <f t="shared" si="8"/>
        <v>NN Rotterdam duo 7</v>
      </c>
      <c r="I23" t="str">
        <f t="shared" si="1"/>
        <v xml:space="preserve"> </v>
      </c>
      <c r="J23">
        <f t="shared" si="4"/>
        <v>0</v>
      </c>
      <c r="K23">
        <f t="shared" si="4"/>
        <v>1</v>
      </c>
      <c r="L23">
        <f t="shared" si="5"/>
        <v>1</v>
      </c>
    </row>
    <row r="24" spans="1:12" hidden="1">
      <c r="A24" s="1">
        <f>B24</f>
        <v>42314</v>
      </c>
      <c r="B24" s="1">
        <f>Letterprogramma!A9+VLOOKUP(C24,$B$33:$F$38,5)</f>
        <v>42314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7"/>
        <v>ISV GOUDA 2</v>
      </c>
      <c r="G24" t="str">
        <f t="shared" si="8"/>
        <v>Twenty-one Up 6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2"/>
        <v>42324</v>
      </c>
      <c r="B25" s="1">
        <f>Letterprogramma!A10+VLOOKUP(C25,$B$33:$F$38,5)</f>
        <v>42324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7"/>
        <v>Atlantic 1</v>
      </c>
      <c r="G25" t="str">
        <f t="shared" si="8"/>
        <v>NN Rotterdam duo 7</v>
      </c>
      <c r="I25" t="str">
        <f t="shared" si="1"/>
        <v xml:space="preserve"> </v>
      </c>
      <c r="J25">
        <f t="shared" si="4"/>
        <v>0</v>
      </c>
      <c r="K25">
        <f t="shared" si="4"/>
        <v>1</v>
      </c>
      <c r="L25">
        <f t="shared" si="5"/>
        <v>1</v>
      </c>
    </row>
    <row r="26" spans="1:12" hidden="1">
      <c r="A26" s="1">
        <f t="shared" si="2"/>
        <v>42324</v>
      </c>
      <c r="B26" s="1">
        <f>Letterprogramma!A10+VLOOKUP(C26,$B$33:$F$38,5)</f>
        <v>42324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7"/>
        <v>Twenty-one Up 6</v>
      </c>
      <c r="G26" t="str">
        <f t="shared" si="8"/>
        <v>Alexandria '66 16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 t="shared" si="2"/>
        <v>42328</v>
      </c>
      <c r="B27" s="1">
        <f>Letterprogramma!A10+VLOOKUP(C27,$B$33:$F$38,5)</f>
        <v>42328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7"/>
        <v>ISV GOUDA 2</v>
      </c>
      <c r="G27" t="str">
        <f t="shared" si="8"/>
        <v>Scyedam 8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2"/>
        <v>42331</v>
      </c>
      <c r="B28" s="1">
        <f>Letterprogramma!A11+VLOOKUP(C28,$B$33:$F$38,5)</f>
        <v>42331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7"/>
        <v>Twenty-one Up 6</v>
      </c>
      <c r="G28" t="str">
        <f t="shared" si="8"/>
        <v>Atlantic 1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 hidden="1">
      <c r="A29" s="1">
        <f t="shared" si="2"/>
        <v>42335</v>
      </c>
      <c r="B29" s="1">
        <f>Letterprogramma!A11+VLOOKUP(C29,$B$33:$F$38,5)</f>
        <v>42335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7"/>
        <v>Alexandria '66 16</v>
      </c>
      <c r="G29" t="str">
        <f t="shared" si="8"/>
        <v>ISV GOUDA 2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>
      <c r="A30" s="1">
        <f t="shared" si="2"/>
        <v>42331</v>
      </c>
      <c r="B30" s="1">
        <f>Letterprogramma!A11+VLOOKUP(C30,$B$33:$F$38,5)</f>
        <v>42331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7"/>
        <v>NN Rotterdam duo 7</v>
      </c>
      <c r="G30" t="str">
        <f t="shared" si="8"/>
        <v>Scyedam 8</v>
      </c>
      <c r="I30" t="str">
        <f>IF(A30=B30," ","VERPLAATST")</f>
        <v xml:space="preserve"> </v>
      </c>
      <c r="J30">
        <f t="shared" si="4"/>
        <v>1</v>
      </c>
      <c r="K30">
        <f t="shared" si="4"/>
        <v>0</v>
      </c>
      <c r="L30">
        <f t="shared" si="5"/>
        <v>1</v>
      </c>
    </row>
    <row r="32" spans="1:12">
      <c r="B32" t="str">
        <f>Indeling!A64</f>
        <v>6e</v>
      </c>
      <c r="C32" t="str">
        <f>Indeling!A64</f>
        <v>6e</v>
      </c>
      <c r="D32" t="str">
        <f>Indeling!B64</f>
        <v>klasse - Poule E</v>
      </c>
    </row>
    <row r="33" spans="1:7">
      <c r="A33" s="4"/>
      <c r="B33" t="s">
        <v>30</v>
      </c>
      <c r="C33" t="str">
        <f>Indeling!B65</f>
        <v>Atlantic 1</v>
      </c>
      <c r="D33" s="4" t="str">
        <f>Indeling!C65</f>
        <v>MA</v>
      </c>
      <c r="E33" s="4">
        <f>Indeling!D44</f>
        <v>0.83333333333333337</v>
      </c>
      <c r="F33">
        <f>VLOOKUP(D33,Indeling!$G$79:$H$84,2)</f>
        <v>0</v>
      </c>
      <c r="G33" t="str">
        <f>MID(B32,12,1)</f>
        <v/>
      </c>
    </row>
    <row r="34" spans="1:7">
      <c r="A34" s="4"/>
      <c r="B34" t="s">
        <v>31</v>
      </c>
      <c r="C34" t="str">
        <f>Indeling!B66</f>
        <v>Alexandria '66 16</v>
      </c>
      <c r="D34" s="4" t="str">
        <f>Indeling!C66</f>
        <v>VR</v>
      </c>
      <c r="E34" s="4">
        <f>Indeling!D45</f>
        <v>0.83333333333333337</v>
      </c>
      <c r="F34">
        <f>VLOOKUP(D34,Indeling!$G$79:$H$84,2)</f>
        <v>4</v>
      </c>
      <c r="G34" t="str">
        <f>G33</f>
        <v/>
      </c>
    </row>
    <row r="35" spans="1:7">
      <c r="A35" s="4"/>
      <c r="B35" t="s">
        <v>32</v>
      </c>
      <c r="C35" t="str">
        <f>Indeling!B67</f>
        <v>Scyedam 8</v>
      </c>
      <c r="D35" s="4" t="str">
        <f>Indeling!C67</f>
        <v>MA</v>
      </c>
      <c r="E35" s="4">
        <f>Indeling!D46</f>
        <v>0.83333333333333337</v>
      </c>
      <c r="F35">
        <f>VLOOKUP(D35,Indeling!$G$79:$H$84,2)</f>
        <v>0</v>
      </c>
      <c r="G35" t="str">
        <f>G34</f>
        <v/>
      </c>
    </row>
    <row r="36" spans="1:7">
      <c r="A36" s="4"/>
      <c r="B36" t="s">
        <v>33</v>
      </c>
      <c r="C36" t="str">
        <f>Indeling!B68</f>
        <v>Twenty-one Up 6</v>
      </c>
      <c r="D36" s="4" t="str">
        <f>Indeling!C68</f>
        <v>MA</v>
      </c>
      <c r="E36" s="4">
        <f>Indeling!D47</f>
        <v>0.84375</v>
      </c>
      <c r="F36">
        <f>VLOOKUP(D36,Indeling!$G$79:$H$84,2)</f>
        <v>0</v>
      </c>
      <c r="G36" t="str">
        <f>G35</f>
        <v/>
      </c>
    </row>
    <row r="37" spans="1:7">
      <c r="A37" s="4"/>
      <c r="B37" t="s">
        <v>34</v>
      </c>
      <c r="C37" t="str">
        <f>Indeling!B69</f>
        <v>NN Rotterdam duo 7</v>
      </c>
      <c r="D37" s="4" t="str">
        <f>Indeling!C69</f>
        <v>MA</v>
      </c>
      <c r="E37" s="4">
        <f>Indeling!D48</f>
        <v>0.83333333333333337</v>
      </c>
      <c r="F37">
        <f>VLOOKUP(D37,Indeling!$G$79:$H$84,2)</f>
        <v>0</v>
      </c>
      <c r="G37" t="str">
        <f>G36</f>
        <v/>
      </c>
    </row>
    <row r="38" spans="1:7">
      <c r="A38" s="4"/>
      <c r="B38" t="s">
        <v>35</v>
      </c>
      <c r="C38" t="str">
        <f>Indeling!B70</f>
        <v>ISV GOUDA 2</v>
      </c>
      <c r="D38" s="4" t="str">
        <f>Indeling!C70</f>
        <v>VR</v>
      </c>
      <c r="E38" s="4">
        <f>Indeling!D49</f>
        <v>0.83333333333333337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8"/>
    </sheetView>
  </sheetViews>
  <sheetFormatPr defaultRowHeight="15"/>
  <cols>
    <col min="2" max="2" width="9.140625" hidden="1" customWidth="1"/>
    <col min="3" max="3" width="4.42578125" hidden="1" customWidth="1"/>
    <col min="4" max="4" width="4.28515625" hidden="1" customWidth="1"/>
    <col min="5" max="5" width="6.5703125" customWidth="1"/>
    <col min="6" max="6" width="18.85546875" customWidth="1"/>
    <col min="7" max="7" width="19.28515625" customWidth="1"/>
  </cols>
  <sheetData>
    <row r="1" spans="1:12">
      <c r="A1" s="1">
        <f>B1</f>
        <v>42257</v>
      </c>
      <c r="B1" s="1">
        <f>Letterprogramma!A2+VLOOKUP(C1,$B$33:$F$38,5)</f>
        <v>42257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 t="shared" ref="F1:F30" si="1">VLOOKUP(C1,$B$33:$C$38,2)</f>
        <v>NN Rotterdam duo 8</v>
      </c>
      <c r="G1" t="str">
        <f t="shared" ref="G1:G30" si="2">VLOOKUP(D1,$B$33:$C$38,2)</f>
        <v>SIOK 3</v>
      </c>
      <c r="I1" t="str">
        <f t="shared" ref="I1:I29" si="3">IF(A1=B1," ","VERPLAATST")</f>
        <v xml:space="preserve"> 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 t="shared" ref="A2:A29" si="4">B2</f>
        <v>42257</v>
      </c>
      <c r="B2" s="1">
        <f>Letterprogramma!A2+VLOOKUP(C2,$B$33:$F$38,5)</f>
        <v>42257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si="1"/>
        <v>VVV 13</v>
      </c>
      <c r="G2" t="str">
        <f t="shared" si="2"/>
        <v>Pijnacker 4</v>
      </c>
      <c r="I2" t="str">
        <f t="shared" si="3"/>
        <v xml:space="preserve"> </v>
      </c>
      <c r="J2">
        <f t="shared" ref="J2:K30" si="5">IF(MID(F2,1,12)="NN Rotterdam",1,0)</f>
        <v>0</v>
      </c>
      <c r="K2">
        <f t="shared" si="5"/>
        <v>0</v>
      </c>
      <c r="L2">
        <f t="shared" ref="L2:L30" si="6">J2+K2</f>
        <v>0</v>
      </c>
    </row>
    <row r="3" spans="1:12" hidden="1">
      <c r="A3" s="1">
        <f t="shared" si="4"/>
        <v>42258</v>
      </c>
      <c r="B3" s="1">
        <f>Letterprogramma!A2+VLOOKUP(C3,$B$33:$F$38,5)</f>
        <v>42258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1"/>
        <v>Pingwins 9</v>
      </c>
      <c r="G3" t="str">
        <f t="shared" si="2"/>
        <v>NKF 1</v>
      </c>
      <c r="I3" t="str">
        <f t="shared" si="3"/>
        <v xml:space="preserve"> </v>
      </c>
      <c r="J3">
        <f t="shared" si="5"/>
        <v>0</v>
      </c>
      <c r="K3">
        <f t="shared" si="5"/>
        <v>0</v>
      </c>
      <c r="L3">
        <f t="shared" si="6"/>
        <v>0</v>
      </c>
    </row>
    <row r="4" spans="1:12">
      <c r="A4" s="1">
        <f t="shared" si="4"/>
        <v>42262</v>
      </c>
      <c r="B4" s="1">
        <f>Letterprogramma!A3+VLOOKUP(C4,$B$33:$F$38,5)</f>
        <v>42262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1"/>
        <v>NKF 1</v>
      </c>
      <c r="G4" t="str">
        <f t="shared" si="2"/>
        <v>NN Rotterdam duo 8</v>
      </c>
      <c r="I4" t="str">
        <f t="shared" si="3"/>
        <v xml:space="preserve"> </v>
      </c>
      <c r="J4">
        <f t="shared" si="5"/>
        <v>0</v>
      </c>
      <c r="K4">
        <f t="shared" si="5"/>
        <v>1</v>
      </c>
      <c r="L4">
        <f t="shared" si="6"/>
        <v>1</v>
      </c>
    </row>
    <row r="5" spans="1:12" hidden="1">
      <c r="A5" s="1">
        <f t="shared" si="4"/>
        <v>42261</v>
      </c>
      <c r="B5" s="1">
        <f>Letterprogramma!A3+VLOOKUP(C5,$B$33:$F$38,5)</f>
        <v>42261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1"/>
        <v>SIOK 3</v>
      </c>
      <c r="G5" t="str">
        <f t="shared" si="2"/>
        <v>VVV 13</v>
      </c>
      <c r="I5" t="str">
        <f t="shared" si="3"/>
        <v xml:space="preserve"> </v>
      </c>
      <c r="J5">
        <f t="shared" si="5"/>
        <v>0</v>
      </c>
      <c r="K5">
        <f t="shared" si="5"/>
        <v>0</v>
      </c>
      <c r="L5">
        <f t="shared" si="6"/>
        <v>0</v>
      </c>
    </row>
    <row r="6" spans="1:12" hidden="1">
      <c r="A6" s="1">
        <f t="shared" si="4"/>
        <v>42262</v>
      </c>
      <c r="B6" s="1">
        <f>Letterprogramma!A3+VLOOKUP(C6,$B$33:$F$38,5)</f>
        <v>42262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1"/>
        <v>Pijnacker 4</v>
      </c>
      <c r="G6" t="str">
        <f t="shared" si="2"/>
        <v>Pingwins 9</v>
      </c>
      <c r="I6" t="str">
        <f t="shared" si="3"/>
        <v xml:space="preserve"> </v>
      </c>
      <c r="J6">
        <f t="shared" si="5"/>
        <v>0</v>
      </c>
      <c r="K6">
        <f t="shared" si="5"/>
        <v>0</v>
      </c>
      <c r="L6">
        <f t="shared" si="6"/>
        <v>0</v>
      </c>
    </row>
    <row r="7" spans="1:12">
      <c r="A7" s="1">
        <f t="shared" si="4"/>
        <v>42271</v>
      </c>
      <c r="B7" s="1">
        <f>Letterprogramma!A4+VLOOKUP(C7,$B$33:$F$38,5)</f>
        <v>42271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1"/>
        <v>NN Rotterdam duo 8</v>
      </c>
      <c r="G7" t="str">
        <f t="shared" si="2"/>
        <v>VVV 13</v>
      </c>
      <c r="I7" t="str">
        <f t="shared" si="3"/>
        <v xml:space="preserve"> </v>
      </c>
      <c r="J7">
        <f t="shared" si="5"/>
        <v>1</v>
      </c>
      <c r="K7">
        <f t="shared" si="5"/>
        <v>0</v>
      </c>
      <c r="L7">
        <f t="shared" si="6"/>
        <v>1</v>
      </c>
    </row>
    <row r="8" spans="1:12" hidden="1">
      <c r="A8" s="1">
        <f t="shared" si="4"/>
        <v>42272</v>
      </c>
      <c r="B8" s="1">
        <f>Letterprogramma!A4+VLOOKUP(C8,$B$33:$F$38,5)</f>
        <v>42272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1"/>
        <v>Pingwins 9</v>
      </c>
      <c r="G8" t="str">
        <f t="shared" si="2"/>
        <v>SIOK 3</v>
      </c>
      <c r="I8" t="str">
        <f t="shared" si="3"/>
        <v xml:space="preserve"> </v>
      </c>
      <c r="J8">
        <f t="shared" si="5"/>
        <v>0</v>
      </c>
      <c r="K8">
        <f t="shared" si="5"/>
        <v>0</v>
      </c>
      <c r="L8">
        <f t="shared" si="6"/>
        <v>0</v>
      </c>
    </row>
    <row r="9" spans="1:12" hidden="1">
      <c r="A9" s="1">
        <f t="shared" si="4"/>
        <v>42269</v>
      </c>
      <c r="B9" s="1">
        <f>Letterprogramma!A4+VLOOKUP(C9,$B$33:$F$38,5)</f>
        <v>42269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1"/>
        <v>Pijnacker 4</v>
      </c>
      <c r="G9" t="str">
        <f t="shared" si="2"/>
        <v>NKF 1</v>
      </c>
      <c r="I9" t="str">
        <f t="shared" si="3"/>
        <v xml:space="preserve"> </v>
      </c>
      <c r="J9">
        <f t="shared" si="5"/>
        <v>0</v>
      </c>
      <c r="K9">
        <f t="shared" si="5"/>
        <v>0</v>
      </c>
      <c r="L9">
        <f t="shared" si="6"/>
        <v>0</v>
      </c>
    </row>
    <row r="10" spans="1:12">
      <c r="A10" s="1">
        <f t="shared" si="4"/>
        <v>42279</v>
      </c>
      <c r="B10" s="1">
        <f>Letterprogramma!A5+VLOOKUP(C10,$B$33:$F$38,5)</f>
        <v>42279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1"/>
        <v>Pingwins 9</v>
      </c>
      <c r="G10" t="str">
        <f t="shared" si="2"/>
        <v>NN Rotterdam duo 8</v>
      </c>
      <c r="I10" t="str">
        <f t="shared" si="3"/>
        <v xml:space="preserve"> </v>
      </c>
      <c r="J10">
        <f t="shared" si="5"/>
        <v>0</v>
      </c>
      <c r="K10">
        <f t="shared" si="5"/>
        <v>1</v>
      </c>
      <c r="L10">
        <f t="shared" si="6"/>
        <v>1</v>
      </c>
    </row>
    <row r="11" spans="1:12" hidden="1">
      <c r="A11" s="1">
        <f t="shared" si="4"/>
        <v>42275</v>
      </c>
      <c r="B11" s="1">
        <f>Letterprogramma!A5+VLOOKUP(C11,$B$33:$F$38,5)</f>
        <v>42275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1"/>
        <v>SIOK 3</v>
      </c>
      <c r="G11" t="str">
        <f t="shared" si="2"/>
        <v>Pijnacker 4</v>
      </c>
      <c r="I11" t="str">
        <f t="shared" si="3"/>
        <v xml:space="preserve"> </v>
      </c>
      <c r="J11">
        <f t="shared" si="5"/>
        <v>0</v>
      </c>
      <c r="K11">
        <f t="shared" si="5"/>
        <v>0</v>
      </c>
      <c r="L11">
        <f t="shared" si="6"/>
        <v>0</v>
      </c>
    </row>
    <row r="12" spans="1:12" hidden="1">
      <c r="A12" s="1">
        <f t="shared" si="4"/>
        <v>42278</v>
      </c>
      <c r="B12" s="1">
        <f>Letterprogramma!A5+VLOOKUP(C12,$B$33:$F$38,5)</f>
        <v>42278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1"/>
        <v>VVV 13</v>
      </c>
      <c r="G12" t="str">
        <f t="shared" si="2"/>
        <v>NKF 1</v>
      </c>
      <c r="I12" t="str">
        <f t="shared" si="3"/>
        <v xml:space="preserve"> </v>
      </c>
      <c r="J12">
        <f t="shared" si="5"/>
        <v>0</v>
      </c>
      <c r="K12">
        <f t="shared" si="5"/>
        <v>0</v>
      </c>
      <c r="L12">
        <f t="shared" si="6"/>
        <v>0</v>
      </c>
    </row>
    <row r="13" spans="1:12">
      <c r="A13" s="1">
        <f t="shared" si="4"/>
        <v>42285</v>
      </c>
      <c r="B13" s="1">
        <f>Letterprogramma!A6+VLOOKUP(C13,$B$33:$F$38,5)</f>
        <v>42285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1"/>
        <v>NN Rotterdam duo 8</v>
      </c>
      <c r="G13" t="str">
        <f t="shared" si="2"/>
        <v>Pijnacker 4</v>
      </c>
      <c r="I13" t="str">
        <f t="shared" si="3"/>
        <v xml:space="preserve"> </v>
      </c>
      <c r="J13">
        <f t="shared" si="5"/>
        <v>1</v>
      </c>
      <c r="K13">
        <f t="shared" si="5"/>
        <v>0</v>
      </c>
      <c r="L13">
        <f t="shared" si="6"/>
        <v>1</v>
      </c>
    </row>
    <row r="14" spans="1:12" hidden="1">
      <c r="A14" s="1">
        <f t="shared" si="4"/>
        <v>42283</v>
      </c>
      <c r="B14" s="1">
        <f>Letterprogramma!A6+VLOOKUP(C14,$B$33:$F$38,5)</f>
        <v>42283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1"/>
        <v>NKF 1</v>
      </c>
      <c r="G14" t="str">
        <f t="shared" si="2"/>
        <v>SIOK 3</v>
      </c>
      <c r="I14" t="str">
        <f t="shared" si="3"/>
        <v xml:space="preserve"> </v>
      </c>
      <c r="J14">
        <f t="shared" si="5"/>
        <v>0</v>
      </c>
      <c r="K14">
        <f t="shared" si="5"/>
        <v>0</v>
      </c>
      <c r="L14">
        <f t="shared" si="6"/>
        <v>0</v>
      </c>
    </row>
    <row r="15" spans="1:12" hidden="1">
      <c r="A15" s="1">
        <f t="shared" si="4"/>
        <v>42285</v>
      </c>
      <c r="B15" s="1">
        <f>Letterprogramma!A6+VLOOKUP(C15,$B$33:$F$38,5)</f>
        <v>42285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1"/>
        <v>VVV 13</v>
      </c>
      <c r="G15" t="str">
        <f t="shared" si="2"/>
        <v>Pingwins 9</v>
      </c>
      <c r="I15" t="str">
        <f t="shared" si="3"/>
        <v xml:space="preserve"> </v>
      </c>
      <c r="J15">
        <f t="shared" si="5"/>
        <v>0</v>
      </c>
      <c r="K15">
        <f t="shared" si="5"/>
        <v>0</v>
      </c>
      <c r="L15">
        <f t="shared" si="6"/>
        <v>0</v>
      </c>
    </row>
    <row r="16" spans="1:12">
      <c r="A16" s="1">
        <f t="shared" si="4"/>
        <v>42296</v>
      </c>
      <c r="B16" s="1">
        <f>Letterprogramma!A7+VLOOKUP(C16,$B$33:$F$38,5)</f>
        <v>42296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1"/>
        <v>SIOK 3</v>
      </c>
      <c r="G16" t="str">
        <f t="shared" si="2"/>
        <v>NN Rotterdam duo 8</v>
      </c>
      <c r="I16" t="str">
        <f t="shared" si="3"/>
        <v xml:space="preserve"> </v>
      </c>
      <c r="J16">
        <f t="shared" si="5"/>
        <v>0</v>
      </c>
      <c r="K16">
        <f t="shared" si="5"/>
        <v>1</v>
      </c>
      <c r="L16">
        <f t="shared" si="6"/>
        <v>1</v>
      </c>
    </row>
    <row r="17" spans="1:12" hidden="1">
      <c r="A17" s="1">
        <f t="shared" si="4"/>
        <v>42297</v>
      </c>
      <c r="B17" s="1">
        <f>Letterprogramma!A7+VLOOKUP(C17,$B$33:$F$38,5)</f>
        <v>42297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1"/>
        <v>Pijnacker 4</v>
      </c>
      <c r="G17" t="str">
        <f t="shared" si="2"/>
        <v>VVV 13</v>
      </c>
      <c r="I17" t="str">
        <f t="shared" si="3"/>
        <v xml:space="preserve"> </v>
      </c>
      <c r="J17">
        <f t="shared" si="5"/>
        <v>0</v>
      </c>
      <c r="K17">
        <f t="shared" si="5"/>
        <v>0</v>
      </c>
      <c r="L17">
        <f t="shared" si="6"/>
        <v>0</v>
      </c>
    </row>
    <row r="18" spans="1:12" hidden="1">
      <c r="A18" s="1">
        <f t="shared" si="4"/>
        <v>42297</v>
      </c>
      <c r="B18" s="1">
        <f>Letterprogramma!A7+VLOOKUP(C18,$B$33:$F$38,5)</f>
        <v>42297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1"/>
        <v>NKF 1</v>
      </c>
      <c r="G18" t="str">
        <f t="shared" si="2"/>
        <v>Pingwins 9</v>
      </c>
      <c r="I18" t="str">
        <f t="shared" si="3"/>
        <v xml:space="preserve"> </v>
      </c>
      <c r="J18">
        <f t="shared" si="5"/>
        <v>0</v>
      </c>
      <c r="K18">
        <f t="shared" si="5"/>
        <v>0</v>
      </c>
      <c r="L18">
        <f t="shared" si="6"/>
        <v>0</v>
      </c>
    </row>
    <row r="19" spans="1:12">
      <c r="A19" s="1">
        <f t="shared" si="4"/>
        <v>42306</v>
      </c>
      <c r="B19" s="1">
        <f>Letterprogramma!A8+VLOOKUP(C19,$B$33:$F$38,5)</f>
        <v>42306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1"/>
        <v>NN Rotterdam duo 8</v>
      </c>
      <c r="G19" t="str">
        <f t="shared" si="2"/>
        <v>NKF 1</v>
      </c>
      <c r="I19" t="str">
        <f t="shared" si="3"/>
        <v xml:space="preserve"> </v>
      </c>
      <c r="J19">
        <f t="shared" si="5"/>
        <v>1</v>
      </c>
      <c r="K19">
        <f t="shared" si="5"/>
        <v>0</v>
      </c>
      <c r="L19">
        <f t="shared" si="6"/>
        <v>1</v>
      </c>
    </row>
    <row r="20" spans="1:12" hidden="1">
      <c r="A20" s="1">
        <f t="shared" si="4"/>
        <v>42306</v>
      </c>
      <c r="B20" s="1">
        <f>Letterprogramma!A8+VLOOKUP(C20,$B$33:$F$38,5)</f>
        <v>42306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1"/>
        <v>VVV 13</v>
      </c>
      <c r="G20" t="str">
        <f t="shared" si="2"/>
        <v>SIOK 3</v>
      </c>
      <c r="I20" t="str">
        <f t="shared" si="3"/>
        <v xml:space="preserve"> </v>
      </c>
      <c r="J20">
        <f t="shared" si="5"/>
        <v>0</v>
      </c>
      <c r="K20">
        <f t="shared" si="5"/>
        <v>0</v>
      </c>
      <c r="L20">
        <f t="shared" si="6"/>
        <v>0</v>
      </c>
    </row>
    <row r="21" spans="1:12" hidden="1">
      <c r="A21" s="1">
        <f t="shared" si="4"/>
        <v>42307</v>
      </c>
      <c r="B21" s="1">
        <f>Letterprogramma!A8+VLOOKUP(C21,$B$33:$F$38,5)</f>
        <v>42307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1"/>
        <v>Pingwins 9</v>
      </c>
      <c r="G21" t="str">
        <f t="shared" si="2"/>
        <v>Pijnacker 4</v>
      </c>
      <c r="I21" t="str">
        <f t="shared" si="3"/>
        <v xml:space="preserve"> </v>
      </c>
      <c r="J21">
        <f t="shared" si="5"/>
        <v>0</v>
      </c>
      <c r="K21">
        <f t="shared" si="5"/>
        <v>0</v>
      </c>
      <c r="L21">
        <f t="shared" si="6"/>
        <v>0</v>
      </c>
    </row>
    <row r="22" spans="1:12">
      <c r="A22" s="1">
        <f t="shared" si="4"/>
        <v>42313</v>
      </c>
      <c r="B22" s="1">
        <f>Letterprogramma!A9+VLOOKUP(C22,$B$33:$F$38,5)</f>
        <v>42313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1"/>
        <v>VVV 13</v>
      </c>
      <c r="G22" t="str">
        <f t="shared" si="2"/>
        <v>NN Rotterdam duo 8</v>
      </c>
      <c r="I22" t="str">
        <f t="shared" si="3"/>
        <v xml:space="preserve"> </v>
      </c>
      <c r="J22">
        <f t="shared" si="5"/>
        <v>0</v>
      </c>
      <c r="K22">
        <f t="shared" si="5"/>
        <v>1</v>
      </c>
      <c r="L22">
        <f t="shared" si="6"/>
        <v>1</v>
      </c>
    </row>
    <row r="23" spans="1:12" hidden="1">
      <c r="A23" s="1">
        <f t="shared" si="4"/>
        <v>42310</v>
      </c>
      <c r="B23" s="1">
        <f>Letterprogramma!A9+VLOOKUP(C23,$B$33:$F$38,5)</f>
        <v>42310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1"/>
        <v>SIOK 3</v>
      </c>
      <c r="G23" t="str">
        <f t="shared" si="2"/>
        <v>Pingwins 9</v>
      </c>
      <c r="I23" t="str">
        <f t="shared" si="3"/>
        <v xml:space="preserve"> </v>
      </c>
      <c r="J23">
        <f t="shared" si="5"/>
        <v>0</v>
      </c>
      <c r="K23">
        <f t="shared" si="5"/>
        <v>0</v>
      </c>
      <c r="L23">
        <f t="shared" si="6"/>
        <v>0</v>
      </c>
    </row>
    <row r="24" spans="1:12" hidden="1">
      <c r="A24" s="1">
        <f>B24</f>
        <v>42311</v>
      </c>
      <c r="B24" s="1">
        <f>Letterprogramma!A9+VLOOKUP(C24,$B$33:$F$38,5)</f>
        <v>42311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1"/>
        <v>NKF 1</v>
      </c>
      <c r="G24" t="str">
        <f t="shared" si="2"/>
        <v>Pijnacker 4</v>
      </c>
      <c r="I24" t="str">
        <f t="shared" si="3"/>
        <v xml:space="preserve"> </v>
      </c>
      <c r="J24">
        <f t="shared" si="5"/>
        <v>0</v>
      </c>
      <c r="K24">
        <f t="shared" si="5"/>
        <v>0</v>
      </c>
      <c r="L24">
        <f t="shared" si="6"/>
        <v>0</v>
      </c>
    </row>
    <row r="25" spans="1:12">
      <c r="A25" s="1">
        <f>B25</f>
        <v>42327</v>
      </c>
      <c r="B25" s="1">
        <f>Letterprogramma!A10+VLOOKUP(C25,$B$33:$F$38,5)</f>
        <v>42327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1"/>
        <v>NN Rotterdam duo 8</v>
      </c>
      <c r="G25" t="str">
        <f t="shared" si="2"/>
        <v>Pingwins 9</v>
      </c>
      <c r="I25" t="str">
        <f t="shared" si="3"/>
        <v xml:space="preserve"> </v>
      </c>
      <c r="J25">
        <f t="shared" si="5"/>
        <v>1</v>
      </c>
      <c r="K25">
        <f t="shared" si="5"/>
        <v>0</v>
      </c>
      <c r="L25">
        <f t="shared" si="6"/>
        <v>1</v>
      </c>
    </row>
    <row r="26" spans="1:12" hidden="1">
      <c r="A26" s="1">
        <f t="shared" si="4"/>
        <v>42325</v>
      </c>
      <c r="B26" s="1">
        <f>Letterprogramma!A10+VLOOKUP(C26,$B$33:$F$38,5)</f>
        <v>42325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1"/>
        <v>Pijnacker 4</v>
      </c>
      <c r="G26" t="str">
        <f t="shared" si="2"/>
        <v>SIOK 3</v>
      </c>
      <c r="I26" t="str">
        <f t="shared" si="3"/>
        <v xml:space="preserve"> </v>
      </c>
      <c r="J26">
        <f t="shared" si="5"/>
        <v>0</v>
      </c>
      <c r="K26">
        <f t="shared" si="5"/>
        <v>0</v>
      </c>
      <c r="L26">
        <f t="shared" si="6"/>
        <v>0</v>
      </c>
    </row>
    <row r="27" spans="1:12" hidden="1">
      <c r="A27" s="1">
        <f t="shared" si="4"/>
        <v>42325</v>
      </c>
      <c r="B27" s="1">
        <f>Letterprogramma!A10+VLOOKUP(C27,$B$33:$F$38,5)</f>
        <v>42325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1"/>
        <v>NKF 1</v>
      </c>
      <c r="G27" t="str">
        <f t="shared" si="2"/>
        <v>VVV 13</v>
      </c>
      <c r="I27" t="str">
        <f t="shared" si="3"/>
        <v xml:space="preserve"> </v>
      </c>
      <c r="J27">
        <f t="shared" si="5"/>
        <v>0</v>
      </c>
      <c r="K27">
        <f t="shared" si="5"/>
        <v>0</v>
      </c>
      <c r="L27">
        <f t="shared" si="6"/>
        <v>0</v>
      </c>
    </row>
    <row r="28" spans="1:12">
      <c r="A28" s="1">
        <f t="shared" si="4"/>
        <v>42332</v>
      </c>
      <c r="B28" s="1">
        <f>Letterprogramma!A11+VLOOKUP(C28,$B$33:$F$38,5)</f>
        <v>42332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1"/>
        <v>Pijnacker 4</v>
      </c>
      <c r="G28" t="str">
        <f t="shared" si="2"/>
        <v>NN Rotterdam duo 8</v>
      </c>
      <c r="I28" t="str">
        <f t="shared" si="3"/>
        <v xml:space="preserve"> </v>
      </c>
      <c r="J28">
        <f t="shared" si="5"/>
        <v>0</v>
      </c>
      <c r="K28">
        <f t="shared" si="5"/>
        <v>1</v>
      </c>
      <c r="L28">
        <f t="shared" si="6"/>
        <v>1</v>
      </c>
    </row>
    <row r="29" spans="1:12" hidden="1">
      <c r="A29" s="1">
        <f t="shared" si="4"/>
        <v>42331</v>
      </c>
      <c r="B29" s="1">
        <f>Letterprogramma!A11+VLOOKUP(C29,$B$33:$F$38,5)</f>
        <v>42331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1"/>
        <v>SIOK 3</v>
      </c>
      <c r="G29" t="str">
        <f t="shared" si="2"/>
        <v>NKF 1</v>
      </c>
      <c r="I29" t="str">
        <f t="shared" si="3"/>
        <v xml:space="preserve"> </v>
      </c>
      <c r="J29">
        <f t="shared" si="5"/>
        <v>0</v>
      </c>
      <c r="K29">
        <f t="shared" si="5"/>
        <v>0</v>
      </c>
      <c r="L29">
        <f t="shared" si="6"/>
        <v>0</v>
      </c>
    </row>
    <row r="30" spans="1:12" hidden="1">
      <c r="A30" s="1">
        <f>B30</f>
        <v>42335</v>
      </c>
      <c r="B30" s="1">
        <f>Letterprogramma!A11+VLOOKUP(C30,$B$33:$F$38,5)</f>
        <v>42335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1"/>
        <v>Pingwins 9</v>
      </c>
      <c r="G30" t="str">
        <f t="shared" si="2"/>
        <v>VVV 13</v>
      </c>
      <c r="I30" t="str">
        <f>IF(A30=B30," ","VERPLAATST")</f>
        <v xml:space="preserve"> </v>
      </c>
      <c r="J30">
        <f t="shared" si="5"/>
        <v>0</v>
      </c>
      <c r="K30">
        <f t="shared" si="5"/>
        <v>0</v>
      </c>
      <c r="L30">
        <f t="shared" si="6"/>
        <v>0</v>
      </c>
    </row>
    <row r="32" spans="1:12">
      <c r="B32" t="str">
        <f>Indeling!A71</f>
        <v>6e</v>
      </c>
      <c r="C32" t="str">
        <f>Indeling!A71</f>
        <v>6e</v>
      </c>
      <c r="D32" t="str">
        <f>Indeling!B71</f>
        <v>klasse - Poule D</v>
      </c>
    </row>
    <row r="33" spans="1:7">
      <c r="A33" s="4"/>
      <c r="B33" t="s">
        <v>30</v>
      </c>
      <c r="C33" t="str">
        <f>Indeling!B72</f>
        <v>NN Rotterdam duo 8</v>
      </c>
      <c r="D33" s="4" t="str">
        <f>Indeling!C72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1:7">
      <c r="A34" s="4"/>
      <c r="B34" t="s">
        <v>31</v>
      </c>
      <c r="C34" t="str">
        <f>Indeling!B73</f>
        <v>SIOK 3</v>
      </c>
      <c r="D34" s="4" t="str">
        <f>Indeling!C73</f>
        <v>MA</v>
      </c>
      <c r="E34" s="4">
        <f>Indeling!D45</f>
        <v>0.83333333333333337</v>
      </c>
      <c r="F34">
        <f>VLOOKUP(D34,Indeling!$G$79:$H$84,2)</f>
        <v>0</v>
      </c>
      <c r="G34" t="str">
        <f>G33</f>
        <v/>
      </c>
    </row>
    <row r="35" spans="1:7">
      <c r="A35" s="4"/>
      <c r="B35" t="s">
        <v>32</v>
      </c>
      <c r="C35" t="str">
        <f>Indeling!B74</f>
        <v>VVV 13</v>
      </c>
      <c r="D35" s="4" t="str">
        <f>Indeling!C74</f>
        <v>DO</v>
      </c>
      <c r="E35" s="4">
        <f>Indeling!D46</f>
        <v>0.83333333333333337</v>
      </c>
      <c r="F35">
        <f>VLOOKUP(D35,Indeling!$G$79:$H$84,2)</f>
        <v>3</v>
      </c>
      <c r="G35" t="str">
        <f>G34</f>
        <v/>
      </c>
    </row>
    <row r="36" spans="1:7">
      <c r="A36" s="4"/>
      <c r="B36" t="s">
        <v>33</v>
      </c>
      <c r="C36" t="str">
        <f>Indeling!B75</f>
        <v>Pijnacker 4</v>
      </c>
      <c r="D36" s="4" t="str">
        <f>Indeling!C75</f>
        <v>DI</v>
      </c>
      <c r="E36" s="4">
        <f>Indeling!D47</f>
        <v>0.84375</v>
      </c>
      <c r="F36">
        <f>VLOOKUP(D36,Indeling!$G$79:$H$84,2)</f>
        <v>1</v>
      </c>
      <c r="G36" t="str">
        <f>G35</f>
        <v/>
      </c>
    </row>
    <row r="37" spans="1:7">
      <c r="A37" s="4"/>
      <c r="B37" t="s">
        <v>34</v>
      </c>
      <c r="C37" t="str">
        <f>Indeling!B76</f>
        <v>Pingwins 9</v>
      </c>
      <c r="D37" s="4" t="str">
        <f>Indeling!C76</f>
        <v>VR</v>
      </c>
      <c r="E37" s="4">
        <f>Indeling!D48</f>
        <v>0.83333333333333337</v>
      </c>
      <c r="F37">
        <f>VLOOKUP(D37,Indeling!$G$79:$H$84,2)</f>
        <v>4</v>
      </c>
      <c r="G37" t="str">
        <f>G36</f>
        <v/>
      </c>
    </row>
    <row r="38" spans="1:7">
      <c r="A38" s="4"/>
      <c r="B38" t="s">
        <v>35</v>
      </c>
      <c r="C38" t="str">
        <f>Indeling!B77</f>
        <v>NKF 1</v>
      </c>
      <c r="D38" s="4" t="str">
        <f>Indeling!C77</f>
        <v>DI</v>
      </c>
      <c r="E38" s="4">
        <f>Indeling!D49</f>
        <v>0.83333333333333337</v>
      </c>
      <c r="F38">
        <f>VLOOKUP(D38,Indeling!$G$79:$H$84,2)</f>
        <v>1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I11" sqref="I11"/>
    </sheetView>
  </sheetViews>
  <sheetFormatPr defaultRowHeight="15"/>
  <cols>
    <col min="1" max="1" width="7.42578125" customWidth="1"/>
    <col min="2" max="2" width="19.140625" customWidth="1"/>
    <col min="3" max="5" width="5.85546875" customWidth="1"/>
    <col min="6" max="6" width="4.140625" customWidth="1"/>
  </cols>
  <sheetData>
    <row r="1" spans="1:9">
      <c r="A1" t="s">
        <v>121</v>
      </c>
      <c r="B1" t="s">
        <v>43</v>
      </c>
      <c r="H1" s="2" t="s">
        <v>42</v>
      </c>
    </row>
    <row r="2" spans="1:9">
      <c r="A2" t="s">
        <v>30</v>
      </c>
      <c r="B2" t="s">
        <v>122</v>
      </c>
      <c r="C2" t="s">
        <v>40</v>
      </c>
      <c r="D2" s="3">
        <v>0.84375</v>
      </c>
      <c r="E2">
        <f t="shared" ref="E2:E7" si="0">VLOOKUP(C2,$G$79:$H$84,2)</f>
        <v>4</v>
      </c>
      <c r="F2" t="str">
        <f>MID(A1,8,1)</f>
        <v/>
      </c>
    </row>
    <row r="3" spans="1:9">
      <c r="A3" t="s">
        <v>31</v>
      </c>
      <c r="B3" t="s">
        <v>123</v>
      </c>
      <c r="C3" t="s">
        <v>37</v>
      </c>
      <c r="D3" s="3">
        <v>0.83333333333333337</v>
      </c>
      <c r="E3">
        <f t="shared" si="0"/>
        <v>1</v>
      </c>
      <c r="F3" t="str">
        <f>F2</f>
        <v/>
      </c>
    </row>
    <row r="4" spans="1:9">
      <c r="A4" t="s">
        <v>32</v>
      </c>
      <c r="B4" t="s">
        <v>91</v>
      </c>
      <c r="C4" t="s">
        <v>40</v>
      </c>
      <c r="D4" s="3">
        <v>0.83333333333333337</v>
      </c>
      <c r="E4">
        <f t="shared" si="0"/>
        <v>4</v>
      </c>
      <c r="F4" t="str">
        <f>F3</f>
        <v/>
      </c>
      <c r="I4" s="3"/>
    </row>
    <row r="5" spans="1:9">
      <c r="A5" t="s">
        <v>33</v>
      </c>
      <c r="B5" t="s">
        <v>70</v>
      </c>
      <c r="C5" t="s">
        <v>37</v>
      </c>
      <c r="D5" s="3">
        <v>0.83333333333333337</v>
      </c>
      <c r="E5">
        <f t="shared" si="0"/>
        <v>1</v>
      </c>
      <c r="F5" t="str">
        <f>F4</f>
        <v/>
      </c>
    </row>
    <row r="6" spans="1:9">
      <c r="A6" t="s">
        <v>34</v>
      </c>
      <c r="B6" t="s">
        <v>124</v>
      </c>
      <c r="C6" t="s">
        <v>39</v>
      </c>
      <c r="D6" s="3">
        <v>0.82291666666666663</v>
      </c>
      <c r="E6">
        <f t="shared" si="0"/>
        <v>3</v>
      </c>
      <c r="F6" t="str">
        <f>F5</f>
        <v/>
      </c>
    </row>
    <row r="7" spans="1:9">
      <c r="A7" t="s">
        <v>35</v>
      </c>
      <c r="B7" t="s">
        <v>45</v>
      </c>
      <c r="C7" t="s">
        <v>36</v>
      </c>
      <c r="D7" s="3">
        <v>0.83333333333333337</v>
      </c>
      <c r="E7">
        <f t="shared" si="0"/>
        <v>0</v>
      </c>
      <c r="F7" t="str">
        <f>F6</f>
        <v/>
      </c>
    </row>
    <row r="8" spans="1:9">
      <c r="A8" t="s">
        <v>94</v>
      </c>
      <c r="B8" t="s">
        <v>43</v>
      </c>
    </row>
    <row r="9" spans="1:9">
      <c r="A9" t="s">
        <v>30</v>
      </c>
      <c r="B9" t="s">
        <v>112</v>
      </c>
      <c r="C9" t="s">
        <v>36</v>
      </c>
      <c r="D9" s="3">
        <v>0.84375</v>
      </c>
      <c r="E9">
        <f t="shared" ref="E9:E14" si="1">VLOOKUP(C9,$G$79:$H$84,2)</f>
        <v>0</v>
      </c>
      <c r="F9" t="str">
        <f>MID(A8,8,1)</f>
        <v/>
      </c>
    </row>
    <row r="10" spans="1:9">
      <c r="A10" t="s">
        <v>31</v>
      </c>
      <c r="B10" t="s">
        <v>96</v>
      </c>
      <c r="C10" t="s">
        <v>38</v>
      </c>
      <c r="D10" s="3">
        <v>0.83333333333333337</v>
      </c>
      <c r="E10">
        <f t="shared" si="1"/>
        <v>2</v>
      </c>
      <c r="F10" t="str">
        <f>F9</f>
        <v/>
      </c>
    </row>
    <row r="11" spans="1:9">
      <c r="A11" t="s">
        <v>32</v>
      </c>
      <c r="B11" t="s">
        <v>125</v>
      </c>
      <c r="C11" t="s">
        <v>40</v>
      </c>
      <c r="D11" s="3">
        <v>0.8125</v>
      </c>
      <c r="E11">
        <f t="shared" si="1"/>
        <v>4</v>
      </c>
      <c r="F11" t="str">
        <f>F10</f>
        <v/>
      </c>
      <c r="I11" s="3"/>
    </row>
    <row r="12" spans="1:9">
      <c r="A12" t="s">
        <v>33</v>
      </c>
      <c r="B12" t="s">
        <v>126</v>
      </c>
      <c r="C12" t="s">
        <v>40</v>
      </c>
      <c r="D12" s="3">
        <v>0.83333333333333337</v>
      </c>
      <c r="E12">
        <f t="shared" si="1"/>
        <v>4</v>
      </c>
      <c r="F12" t="str">
        <f>F11</f>
        <v/>
      </c>
    </row>
    <row r="13" spans="1:9">
      <c r="A13" t="s">
        <v>34</v>
      </c>
      <c r="B13" t="s">
        <v>46</v>
      </c>
      <c r="C13" t="s">
        <v>36</v>
      </c>
      <c r="D13" s="3">
        <v>0.83333333333333337</v>
      </c>
      <c r="E13">
        <f t="shared" si="1"/>
        <v>0</v>
      </c>
      <c r="F13" t="str">
        <f>F12</f>
        <v/>
      </c>
    </row>
    <row r="14" spans="1:9">
      <c r="A14" t="s">
        <v>35</v>
      </c>
      <c r="B14" t="s">
        <v>104</v>
      </c>
      <c r="C14" t="s">
        <v>40</v>
      </c>
      <c r="D14" s="3">
        <v>0.83333333333333337</v>
      </c>
      <c r="E14">
        <f t="shared" si="1"/>
        <v>4</v>
      </c>
      <c r="F14" t="str">
        <f>F13</f>
        <v/>
      </c>
    </row>
    <row r="15" spans="1:9">
      <c r="A15" t="s">
        <v>94</v>
      </c>
      <c r="B15" t="s">
        <v>43</v>
      </c>
    </row>
    <row r="16" spans="1:9">
      <c r="A16" t="s">
        <v>30</v>
      </c>
      <c r="B16" t="s">
        <v>127</v>
      </c>
      <c r="C16" t="s">
        <v>36</v>
      </c>
      <c r="D16" s="3">
        <v>0.83333333333333337</v>
      </c>
      <c r="E16">
        <f t="shared" ref="E16:E21" si="2">VLOOKUP(C16,$G$79:$H$84,2)</f>
        <v>0</v>
      </c>
      <c r="F16" t="str">
        <f>MID(A15,8,1)</f>
        <v/>
      </c>
    </row>
    <row r="17" spans="1:6">
      <c r="A17" t="s">
        <v>31</v>
      </c>
      <c r="B17" t="s">
        <v>128</v>
      </c>
      <c r="C17" t="s">
        <v>36</v>
      </c>
      <c r="D17" s="3">
        <v>0.82291666666666663</v>
      </c>
      <c r="E17">
        <f t="shared" si="2"/>
        <v>0</v>
      </c>
      <c r="F17" t="str">
        <f>F16</f>
        <v/>
      </c>
    </row>
    <row r="18" spans="1:6">
      <c r="A18" t="s">
        <v>32</v>
      </c>
      <c r="B18" t="s">
        <v>47</v>
      </c>
      <c r="C18" t="s">
        <v>36</v>
      </c>
      <c r="D18" s="3">
        <v>0.83333333333333337</v>
      </c>
      <c r="E18">
        <f t="shared" si="2"/>
        <v>0</v>
      </c>
      <c r="F18" t="str">
        <f>F17</f>
        <v/>
      </c>
    </row>
    <row r="19" spans="1:6">
      <c r="A19" t="s">
        <v>33</v>
      </c>
      <c r="B19" t="s">
        <v>129</v>
      </c>
      <c r="C19" t="s">
        <v>39</v>
      </c>
      <c r="D19" s="3">
        <v>0.83333333333333337</v>
      </c>
      <c r="E19">
        <f t="shared" si="2"/>
        <v>3</v>
      </c>
      <c r="F19" t="str">
        <f>F18</f>
        <v/>
      </c>
    </row>
    <row r="20" spans="1:6">
      <c r="A20" t="s">
        <v>34</v>
      </c>
      <c r="B20" t="s">
        <v>130</v>
      </c>
      <c r="C20" t="s">
        <v>36</v>
      </c>
      <c r="D20" s="3">
        <v>0.84375</v>
      </c>
      <c r="E20">
        <f t="shared" si="2"/>
        <v>0</v>
      </c>
      <c r="F20" t="str">
        <f>F19</f>
        <v/>
      </c>
    </row>
    <row r="21" spans="1:6">
      <c r="A21" t="s">
        <v>35</v>
      </c>
      <c r="B21" t="s">
        <v>80</v>
      </c>
      <c r="C21" t="s">
        <v>39</v>
      </c>
      <c r="D21" s="3">
        <v>0.83333333333333337</v>
      </c>
      <c r="E21">
        <f t="shared" si="2"/>
        <v>3</v>
      </c>
      <c r="F21" t="str">
        <f>F20</f>
        <v/>
      </c>
    </row>
    <row r="22" spans="1:6">
      <c r="A22" t="s">
        <v>83</v>
      </c>
      <c r="B22" t="s">
        <v>55</v>
      </c>
    </row>
    <row r="23" spans="1:6">
      <c r="A23" t="s">
        <v>30</v>
      </c>
      <c r="B23" t="s">
        <v>75</v>
      </c>
      <c r="C23" t="s">
        <v>40</v>
      </c>
      <c r="D23" s="3">
        <v>0.84375</v>
      </c>
      <c r="E23">
        <f t="shared" ref="E23:E28" si="3">VLOOKUP(C23,$G$79:$H$84,2)</f>
        <v>4</v>
      </c>
      <c r="F23" t="str">
        <f>MID(A22,8,1)</f>
        <v/>
      </c>
    </row>
    <row r="24" spans="1:6">
      <c r="A24" t="s">
        <v>31</v>
      </c>
      <c r="B24" t="s">
        <v>48</v>
      </c>
      <c r="C24" t="s">
        <v>39</v>
      </c>
      <c r="D24" s="3">
        <v>0.83333333333333337</v>
      </c>
      <c r="E24">
        <f t="shared" si="3"/>
        <v>3</v>
      </c>
      <c r="F24" t="str">
        <f>F23</f>
        <v/>
      </c>
    </row>
    <row r="25" spans="1:6">
      <c r="A25" t="s">
        <v>32</v>
      </c>
      <c r="B25" t="s">
        <v>84</v>
      </c>
      <c r="C25" t="s">
        <v>37</v>
      </c>
      <c r="D25" s="3">
        <v>0.83333333333333337</v>
      </c>
      <c r="E25">
        <f t="shared" si="3"/>
        <v>1</v>
      </c>
      <c r="F25" t="str">
        <f>F24</f>
        <v/>
      </c>
    </row>
    <row r="26" spans="1:6">
      <c r="A26" t="s">
        <v>33</v>
      </c>
      <c r="B26" t="s">
        <v>85</v>
      </c>
      <c r="C26" t="s">
        <v>37</v>
      </c>
      <c r="D26" s="3">
        <v>0.83333333333333337</v>
      </c>
      <c r="E26">
        <f t="shared" si="3"/>
        <v>1</v>
      </c>
      <c r="F26" t="str">
        <f>F25</f>
        <v/>
      </c>
    </row>
    <row r="27" spans="1:6">
      <c r="A27" t="s">
        <v>34</v>
      </c>
      <c r="B27" t="s">
        <v>86</v>
      </c>
      <c r="C27" t="s">
        <v>36</v>
      </c>
      <c r="D27" s="3">
        <v>0.83333333333333337</v>
      </c>
      <c r="E27">
        <f t="shared" si="3"/>
        <v>0</v>
      </c>
      <c r="F27" t="str">
        <f>F26</f>
        <v/>
      </c>
    </row>
    <row r="28" spans="1:6">
      <c r="A28" t="s">
        <v>35</v>
      </c>
      <c r="B28" t="s">
        <v>87</v>
      </c>
      <c r="C28" t="s">
        <v>40</v>
      </c>
      <c r="D28" s="3">
        <v>0.83333333333333337</v>
      </c>
      <c r="E28">
        <f t="shared" si="3"/>
        <v>4</v>
      </c>
      <c r="F28" t="str">
        <f>F27</f>
        <v/>
      </c>
    </row>
    <row r="29" spans="1:6">
      <c r="A29" t="s">
        <v>88</v>
      </c>
      <c r="B29" t="s">
        <v>89</v>
      </c>
    </row>
    <row r="30" spans="1:6">
      <c r="A30" t="s">
        <v>30</v>
      </c>
      <c r="B30" t="s">
        <v>90</v>
      </c>
      <c r="C30" t="s">
        <v>40</v>
      </c>
      <c r="D30" s="3">
        <v>0.84375</v>
      </c>
      <c r="E30">
        <f t="shared" ref="E30:E35" si="4">VLOOKUP(C30,$G$79:$H$84,2)</f>
        <v>4</v>
      </c>
      <c r="F30" t="str">
        <f>MID(A29,8,1)</f>
        <v>a</v>
      </c>
    </row>
    <row r="31" spans="1:6">
      <c r="A31" t="s">
        <v>31</v>
      </c>
      <c r="B31" t="s">
        <v>74</v>
      </c>
      <c r="C31" t="s">
        <v>36</v>
      </c>
      <c r="D31" s="3">
        <v>0.84375</v>
      </c>
      <c r="E31">
        <f t="shared" si="4"/>
        <v>0</v>
      </c>
      <c r="F31" t="str">
        <f>F30</f>
        <v>a</v>
      </c>
    </row>
    <row r="32" spans="1:6">
      <c r="A32" t="s">
        <v>32</v>
      </c>
      <c r="B32" t="s">
        <v>91</v>
      </c>
      <c r="C32" t="s">
        <v>37</v>
      </c>
      <c r="D32" s="3">
        <v>0.83333333333333337</v>
      </c>
      <c r="E32">
        <f t="shared" si="4"/>
        <v>1</v>
      </c>
      <c r="F32" t="str">
        <f>F31</f>
        <v>a</v>
      </c>
    </row>
    <row r="33" spans="1:9">
      <c r="A33" t="s">
        <v>33</v>
      </c>
      <c r="B33" t="s">
        <v>92</v>
      </c>
      <c r="C33" t="s">
        <v>40</v>
      </c>
      <c r="D33" s="3">
        <v>0.85416666666666663</v>
      </c>
      <c r="E33">
        <f t="shared" si="4"/>
        <v>4</v>
      </c>
      <c r="F33" t="str">
        <f>F32</f>
        <v>a</v>
      </c>
      <c r="I33" s="3"/>
    </row>
    <row r="34" spans="1:9">
      <c r="A34" t="s">
        <v>34</v>
      </c>
      <c r="B34" t="s">
        <v>93</v>
      </c>
      <c r="C34" t="s">
        <v>39</v>
      </c>
      <c r="D34" s="3">
        <v>0.83333333333333337</v>
      </c>
      <c r="E34">
        <f t="shared" si="4"/>
        <v>3</v>
      </c>
      <c r="F34" t="str">
        <f>F33</f>
        <v>a</v>
      </c>
    </row>
    <row r="35" spans="1:9">
      <c r="A35" t="s">
        <v>35</v>
      </c>
      <c r="B35" t="s">
        <v>53</v>
      </c>
      <c r="C35" t="s">
        <v>39</v>
      </c>
      <c r="D35" s="3">
        <v>0.83333333333333337</v>
      </c>
      <c r="E35">
        <f t="shared" si="4"/>
        <v>3</v>
      </c>
      <c r="F35" t="str">
        <f>F34</f>
        <v>a</v>
      </c>
    </row>
    <row r="36" spans="1:9">
      <c r="A36" t="s">
        <v>94</v>
      </c>
      <c r="B36" t="s">
        <v>95</v>
      </c>
    </row>
    <row r="37" spans="1:9">
      <c r="A37" t="s">
        <v>30</v>
      </c>
      <c r="B37" s="16" t="s">
        <v>72</v>
      </c>
      <c r="C37" t="s">
        <v>36</v>
      </c>
      <c r="D37" s="3">
        <v>0.84375</v>
      </c>
      <c r="E37">
        <f t="shared" ref="E37:E42" si="5">VLOOKUP(C37,$G$79:$H$84,2)</f>
        <v>0</v>
      </c>
      <c r="F37" t="str">
        <f>MID(A36,12,1)</f>
        <v/>
      </c>
    </row>
    <row r="38" spans="1:9">
      <c r="A38" t="s">
        <v>31</v>
      </c>
      <c r="B38" t="s">
        <v>97</v>
      </c>
      <c r="C38" t="s">
        <v>39</v>
      </c>
      <c r="D38" s="3">
        <v>0.83333333333333337</v>
      </c>
      <c r="E38">
        <f t="shared" si="5"/>
        <v>3</v>
      </c>
      <c r="F38" t="str">
        <f>F37</f>
        <v/>
      </c>
    </row>
    <row r="39" spans="1:9">
      <c r="A39" t="s">
        <v>32</v>
      </c>
      <c r="B39" t="s">
        <v>98</v>
      </c>
      <c r="C39" t="s">
        <v>36</v>
      </c>
      <c r="D39" s="3">
        <v>0.84375</v>
      </c>
      <c r="E39">
        <f t="shared" si="5"/>
        <v>0</v>
      </c>
      <c r="F39" t="str">
        <f>F38</f>
        <v/>
      </c>
    </row>
    <row r="40" spans="1:9">
      <c r="A40" t="s">
        <v>33</v>
      </c>
      <c r="B40" t="s">
        <v>99</v>
      </c>
      <c r="C40" t="s">
        <v>39</v>
      </c>
      <c r="D40" s="3">
        <v>0.84375</v>
      </c>
      <c r="E40">
        <f t="shared" si="5"/>
        <v>3</v>
      </c>
      <c r="F40" t="str">
        <f>F39</f>
        <v/>
      </c>
    </row>
    <row r="41" spans="1:9">
      <c r="A41" t="s">
        <v>34</v>
      </c>
      <c r="B41" t="s">
        <v>49</v>
      </c>
      <c r="C41" t="s">
        <v>39</v>
      </c>
      <c r="D41" s="3">
        <v>0.83333333333333337</v>
      </c>
      <c r="E41">
        <f t="shared" si="5"/>
        <v>3</v>
      </c>
      <c r="F41" t="str">
        <f>F40</f>
        <v/>
      </c>
    </row>
    <row r="42" spans="1:9">
      <c r="A42" t="s">
        <v>35</v>
      </c>
      <c r="B42" t="s">
        <v>100</v>
      </c>
      <c r="C42" t="s">
        <v>37</v>
      </c>
      <c r="D42" s="3">
        <v>0.83333333333333337</v>
      </c>
      <c r="E42">
        <f t="shared" si="5"/>
        <v>1</v>
      </c>
      <c r="F42" t="str">
        <f>F41</f>
        <v/>
      </c>
    </row>
    <row r="43" spans="1:9">
      <c r="A43" t="s">
        <v>94</v>
      </c>
      <c r="B43" t="s">
        <v>101</v>
      </c>
    </row>
    <row r="44" spans="1:9">
      <c r="A44" t="s">
        <v>30</v>
      </c>
      <c r="B44" t="s">
        <v>50</v>
      </c>
      <c r="C44" t="s">
        <v>39</v>
      </c>
      <c r="D44" s="3">
        <v>0.83333333333333337</v>
      </c>
      <c r="E44">
        <f t="shared" ref="E44:E49" si="6">VLOOKUP(C44,$G$79:$H$84,2)</f>
        <v>3</v>
      </c>
      <c r="F44" s="3"/>
    </row>
    <row r="45" spans="1:9">
      <c r="A45" t="s">
        <v>31</v>
      </c>
      <c r="B45" t="s">
        <v>82</v>
      </c>
      <c r="C45" t="s">
        <v>39</v>
      </c>
      <c r="D45" s="3">
        <v>0.83333333333333337</v>
      </c>
      <c r="E45">
        <f t="shared" si="6"/>
        <v>3</v>
      </c>
      <c r="F45" s="3"/>
    </row>
    <row r="46" spans="1:9">
      <c r="A46" t="s">
        <v>32</v>
      </c>
      <c r="B46" t="s">
        <v>102</v>
      </c>
      <c r="C46" t="s">
        <v>37</v>
      </c>
      <c r="D46" s="3">
        <v>0.83333333333333337</v>
      </c>
      <c r="E46">
        <f t="shared" si="6"/>
        <v>1</v>
      </c>
      <c r="F46" s="3"/>
    </row>
    <row r="47" spans="1:9">
      <c r="A47" t="s">
        <v>33</v>
      </c>
      <c r="B47" t="s">
        <v>103</v>
      </c>
      <c r="C47" t="s">
        <v>36</v>
      </c>
      <c r="D47" s="3">
        <v>0.84375</v>
      </c>
      <c r="E47">
        <f t="shared" si="6"/>
        <v>0</v>
      </c>
      <c r="F47" s="3"/>
    </row>
    <row r="48" spans="1:9">
      <c r="A48" t="s">
        <v>34</v>
      </c>
      <c r="B48" t="s">
        <v>104</v>
      </c>
      <c r="C48" t="s">
        <v>39</v>
      </c>
      <c r="D48" s="3">
        <v>0.83333333333333337</v>
      </c>
      <c r="E48">
        <f t="shared" si="6"/>
        <v>3</v>
      </c>
      <c r="F48" s="3"/>
    </row>
    <row r="49" spans="1:6">
      <c r="A49" t="s">
        <v>35</v>
      </c>
      <c r="B49" t="s">
        <v>105</v>
      </c>
      <c r="C49" t="s">
        <v>36</v>
      </c>
      <c r="D49" s="3">
        <v>0.83333333333333337</v>
      </c>
      <c r="E49">
        <f t="shared" si="6"/>
        <v>0</v>
      </c>
      <c r="F49" s="3"/>
    </row>
    <row r="50" spans="1:6">
      <c r="A50" t="s">
        <v>94</v>
      </c>
      <c r="B50" t="s">
        <v>60</v>
      </c>
    </row>
    <row r="51" spans="1:6">
      <c r="A51" t="s">
        <v>30</v>
      </c>
      <c r="B51" t="s">
        <v>106</v>
      </c>
      <c r="C51" t="s">
        <v>40</v>
      </c>
      <c r="D51" s="3">
        <v>0.83333333333333337</v>
      </c>
      <c r="E51">
        <f t="shared" ref="E51:E56" si="7">VLOOKUP(C51,$G$79:$H$84,2)</f>
        <v>4</v>
      </c>
      <c r="F51" s="3"/>
    </row>
    <row r="52" spans="1:6">
      <c r="A52" t="s">
        <v>31</v>
      </c>
      <c r="B52" t="s">
        <v>51</v>
      </c>
      <c r="C52" t="s">
        <v>39</v>
      </c>
      <c r="D52" s="3">
        <v>0.83333333333333337</v>
      </c>
      <c r="E52">
        <f t="shared" si="7"/>
        <v>3</v>
      </c>
      <c r="F52" s="3"/>
    </row>
    <row r="53" spans="1:6">
      <c r="A53" t="s">
        <v>32</v>
      </c>
      <c r="B53" t="s">
        <v>107</v>
      </c>
      <c r="C53" t="s">
        <v>40</v>
      </c>
      <c r="D53" s="3">
        <v>0.83333333333333337</v>
      </c>
      <c r="E53">
        <f t="shared" si="7"/>
        <v>4</v>
      </c>
      <c r="F53" s="3"/>
    </row>
    <row r="54" spans="1:6">
      <c r="A54" t="s">
        <v>33</v>
      </c>
      <c r="B54" t="s">
        <v>78</v>
      </c>
      <c r="C54" t="s">
        <v>39</v>
      </c>
      <c r="D54" s="3">
        <v>0.83333333333333337</v>
      </c>
      <c r="E54">
        <f t="shared" si="7"/>
        <v>3</v>
      </c>
      <c r="F54" s="3"/>
    </row>
    <row r="55" spans="1:6">
      <c r="A55" t="s">
        <v>34</v>
      </c>
      <c r="B55" t="s">
        <v>108</v>
      </c>
      <c r="C55" t="s">
        <v>39</v>
      </c>
      <c r="D55" s="3">
        <v>0.83333333333333337</v>
      </c>
      <c r="E55">
        <f t="shared" si="7"/>
        <v>3</v>
      </c>
      <c r="F55" s="3"/>
    </row>
    <row r="56" spans="1:6">
      <c r="A56" t="s">
        <v>35</v>
      </c>
      <c r="B56" t="s">
        <v>76</v>
      </c>
      <c r="C56" t="s">
        <v>36</v>
      </c>
      <c r="D56" s="3">
        <v>0.85416666666666663</v>
      </c>
      <c r="E56">
        <f t="shared" si="7"/>
        <v>0</v>
      </c>
      <c r="F56" s="3"/>
    </row>
    <row r="57" spans="1:6">
      <c r="A57" t="s">
        <v>94</v>
      </c>
      <c r="B57" t="s">
        <v>44</v>
      </c>
    </row>
    <row r="58" spans="1:6">
      <c r="A58" t="s">
        <v>30</v>
      </c>
      <c r="B58" t="s">
        <v>59</v>
      </c>
      <c r="C58" t="s">
        <v>37</v>
      </c>
      <c r="D58" s="3">
        <v>0.84375</v>
      </c>
      <c r="E58">
        <f t="shared" ref="E58:E63" si="8">VLOOKUP(C58,$G$79:$H$84,2)</f>
        <v>1</v>
      </c>
      <c r="F58" s="3"/>
    </row>
    <row r="59" spans="1:6">
      <c r="A59" t="s">
        <v>31</v>
      </c>
      <c r="B59" t="s">
        <v>109</v>
      </c>
      <c r="C59" t="s">
        <v>36</v>
      </c>
      <c r="D59" s="3">
        <v>0.83333333333333337</v>
      </c>
      <c r="E59">
        <f t="shared" si="8"/>
        <v>0</v>
      </c>
      <c r="F59" s="3"/>
    </row>
    <row r="60" spans="1:6">
      <c r="A60" t="s">
        <v>32</v>
      </c>
      <c r="B60" t="s">
        <v>77</v>
      </c>
      <c r="C60" t="s">
        <v>37</v>
      </c>
      <c r="D60" s="3">
        <v>0.83333333333333337</v>
      </c>
      <c r="E60">
        <f t="shared" si="8"/>
        <v>1</v>
      </c>
      <c r="F60" s="3"/>
    </row>
    <row r="61" spans="1:6">
      <c r="A61" t="s">
        <v>33</v>
      </c>
      <c r="B61" t="s">
        <v>110</v>
      </c>
      <c r="C61" t="s">
        <v>37</v>
      </c>
      <c r="D61" s="3">
        <v>0.84375</v>
      </c>
      <c r="E61">
        <f t="shared" si="8"/>
        <v>1</v>
      </c>
      <c r="F61" s="3"/>
    </row>
    <row r="62" spans="1:6">
      <c r="A62" t="s">
        <v>34</v>
      </c>
      <c r="B62" t="s">
        <v>73</v>
      </c>
      <c r="C62" t="s">
        <v>39</v>
      </c>
      <c r="D62" s="3">
        <v>0.83333333333333337</v>
      </c>
      <c r="E62">
        <f t="shared" si="8"/>
        <v>3</v>
      </c>
      <c r="F62" s="3"/>
    </row>
    <row r="63" spans="1:6">
      <c r="A63" t="s">
        <v>35</v>
      </c>
      <c r="B63" t="s">
        <v>52</v>
      </c>
      <c r="C63" t="s">
        <v>36</v>
      </c>
      <c r="D63" s="3">
        <v>0.83333333333333337</v>
      </c>
      <c r="E63">
        <f t="shared" si="8"/>
        <v>0</v>
      </c>
      <c r="F63" s="3"/>
    </row>
    <row r="64" spans="1:6">
      <c r="A64" t="s">
        <v>111</v>
      </c>
      <c r="B64" t="s">
        <v>55</v>
      </c>
    </row>
    <row r="65" spans="1:9">
      <c r="A65" t="s">
        <v>30</v>
      </c>
      <c r="B65" t="s">
        <v>112</v>
      </c>
      <c r="C65" t="s">
        <v>36</v>
      </c>
      <c r="D65" s="3">
        <v>0.84375</v>
      </c>
      <c r="E65">
        <f t="shared" ref="E65:E70" si="9">VLOOKUP(C65,$G$79:$H$84,2)</f>
        <v>0</v>
      </c>
      <c r="F65" s="3"/>
      <c r="I65" s="3"/>
    </row>
    <row r="66" spans="1:9">
      <c r="A66" t="s">
        <v>31</v>
      </c>
      <c r="B66" t="s">
        <v>113</v>
      </c>
      <c r="C66" t="s">
        <v>40</v>
      </c>
      <c r="D66" s="3">
        <v>0.83333333333333337</v>
      </c>
      <c r="E66">
        <f t="shared" si="9"/>
        <v>4</v>
      </c>
      <c r="F66" s="3"/>
    </row>
    <row r="67" spans="1:9">
      <c r="A67" t="s">
        <v>32</v>
      </c>
      <c r="B67" t="s">
        <v>79</v>
      </c>
      <c r="C67" t="s">
        <v>36</v>
      </c>
      <c r="D67" s="3">
        <v>0.84375</v>
      </c>
      <c r="E67">
        <f t="shared" si="9"/>
        <v>0</v>
      </c>
      <c r="F67" s="3"/>
    </row>
    <row r="68" spans="1:9">
      <c r="A68" t="s">
        <v>33</v>
      </c>
      <c r="B68" t="s">
        <v>114</v>
      </c>
      <c r="C68" t="s">
        <v>36</v>
      </c>
      <c r="D68" s="3">
        <v>0.83333333333333337</v>
      </c>
      <c r="E68">
        <f t="shared" si="9"/>
        <v>0</v>
      </c>
      <c r="F68" s="3"/>
    </row>
    <row r="69" spans="1:9">
      <c r="A69" t="s">
        <v>34</v>
      </c>
      <c r="B69" t="s">
        <v>54</v>
      </c>
      <c r="C69" t="s">
        <v>36</v>
      </c>
      <c r="D69" s="3">
        <v>0.83333333333333337</v>
      </c>
      <c r="E69">
        <f t="shared" si="9"/>
        <v>0</v>
      </c>
      <c r="F69" s="3"/>
    </row>
    <row r="70" spans="1:9">
      <c r="A70" t="s">
        <v>35</v>
      </c>
      <c r="B70" t="s">
        <v>115</v>
      </c>
      <c r="C70" t="s">
        <v>40</v>
      </c>
      <c r="D70" s="3">
        <v>0.83333333333333337</v>
      </c>
      <c r="E70">
        <f t="shared" si="9"/>
        <v>4</v>
      </c>
      <c r="F70" s="3"/>
    </row>
    <row r="71" spans="1:9">
      <c r="A71" t="s">
        <v>111</v>
      </c>
      <c r="B71" t="s">
        <v>116</v>
      </c>
    </row>
    <row r="72" spans="1:9">
      <c r="A72" t="s">
        <v>30</v>
      </c>
      <c r="B72" t="s">
        <v>57</v>
      </c>
      <c r="C72" t="s">
        <v>39</v>
      </c>
      <c r="D72" s="3">
        <v>0.83333333333333337</v>
      </c>
      <c r="E72">
        <f t="shared" ref="E72:E77" si="10">VLOOKUP(C72,$G$79:$H$84,2)</f>
        <v>3</v>
      </c>
      <c r="F72" s="3"/>
      <c r="I72" s="3"/>
    </row>
    <row r="73" spans="1:9">
      <c r="A73" t="s">
        <v>31</v>
      </c>
      <c r="B73" t="s">
        <v>80</v>
      </c>
      <c r="C73" t="s">
        <v>36</v>
      </c>
      <c r="D73" s="3">
        <v>0.83333333333333337</v>
      </c>
      <c r="E73">
        <f t="shared" si="10"/>
        <v>0</v>
      </c>
      <c r="F73" s="3"/>
    </row>
    <row r="74" spans="1:9">
      <c r="A74" t="s">
        <v>32</v>
      </c>
      <c r="B74" t="s">
        <v>117</v>
      </c>
      <c r="C74" t="s">
        <v>39</v>
      </c>
      <c r="D74" s="3">
        <v>0.84375</v>
      </c>
      <c r="E74">
        <f t="shared" si="10"/>
        <v>3</v>
      </c>
      <c r="F74" s="3"/>
    </row>
    <row r="75" spans="1:9">
      <c r="A75" t="s">
        <v>33</v>
      </c>
      <c r="B75" t="s">
        <v>118</v>
      </c>
      <c r="C75" t="s">
        <v>37</v>
      </c>
      <c r="D75" s="3">
        <v>0.83333333333333337</v>
      </c>
      <c r="E75">
        <f t="shared" si="10"/>
        <v>1</v>
      </c>
      <c r="F75" s="3"/>
    </row>
    <row r="76" spans="1:9">
      <c r="A76" t="s">
        <v>34</v>
      </c>
      <c r="B76" t="s">
        <v>119</v>
      </c>
      <c r="C76" t="s">
        <v>40</v>
      </c>
      <c r="D76" s="3">
        <v>0.83333333333333337</v>
      </c>
      <c r="E76">
        <f t="shared" si="10"/>
        <v>4</v>
      </c>
      <c r="F76" s="3"/>
    </row>
    <row r="77" spans="1:9">
      <c r="A77" t="s">
        <v>35</v>
      </c>
      <c r="B77" t="s">
        <v>120</v>
      </c>
      <c r="C77" t="s">
        <v>37</v>
      </c>
      <c r="D77" s="3">
        <v>0.8125</v>
      </c>
      <c r="E77">
        <f t="shared" si="10"/>
        <v>1</v>
      </c>
      <c r="F77" s="3"/>
    </row>
    <row r="78" spans="1:9">
      <c r="A78">
        <v>6</v>
      </c>
      <c r="B78" t="s">
        <v>60</v>
      </c>
    </row>
    <row r="79" spans="1:9">
      <c r="A79" t="s">
        <v>30</v>
      </c>
      <c r="C79" t="s">
        <v>39</v>
      </c>
      <c r="D79" s="3">
        <v>0.83333333333333337</v>
      </c>
      <c r="E79">
        <f t="shared" ref="E79:E84" si="11">VLOOKUP(C79,$G$79:$H$84,2)</f>
        <v>3</v>
      </c>
      <c r="F79" s="3"/>
      <c r="G79" s="6" t="s">
        <v>37</v>
      </c>
      <c r="H79" s="6">
        <v>1</v>
      </c>
    </row>
    <row r="80" spans="1:9">
      <c r="A80" t="s">
        <v>31</v>
      </c>
      <c r="C80" t="s">
        <v>37</v>
      </c>
      <c r="D80" s="3">
        <v>0.8125</v>
      </c>
      <c r="E80">
        <f t="shared" si="11"/>
        <v>1</v>
      </c>
      <c r="F80" s="3"/>
      <c r="G80" s="6" t="s">
        <v>39</v>
      </c>
      <c r="H80" s="6">
        <v>3</v>
      </c>
    </row>
    <row r="81" spans="1:8">
      <c r="A81" t="s">
        <v>32</v>
      </c>
      <c r="C81" t="s">
        <v>37</v>
      </c>
      <c r="D81" s="3">
        <v>0.83333333333333337</v>
      </c>
      <c r="E81">
        <f t="shared" si="11"/>
        <v>1</v>
      </c>
      <c r="F81" s="3"/>
      <c r="G81" s="6" t="s">
        <v>36</v>
      </c>
      <c r="H81" s="6">
        <v>0</v>
      </c>
    </row>
    <row r="82" spans="1:8">
      <c r="A82" t="s">
        <v>33</v>
      </c>
      <c r="C82" t="s">
        <v>39</v>
      </c>
      <c r="D82" s="3">
        <v>0.84375</v>
      </c>
      <c r="E82">
        <f t="shared" si="11"/>
        <v>3</v>
      </c>
      <c r="F82" s="3"/>
      <c r="G82" s="6" t="s">
        <v>40</v>
      </c>
      <c r="H82" s="6">
        <v>4</v>
      </c>
    </row>
    <row r="83" spans="1:8">
      <c r="A83" t="s">
        <v>34</v>
      </c>
      <c r="C83" t="s">
        <v>39</v>
      </c>
      <c r="D83" s="3">
        <v>0.83333333333333337</v>
      </c>
      <c r="E83">
        <f t="shared" si="11"/>
        <v>3</v>
      </c>
      <c r="F83" s="3"/>
      <c r="G83" s="6" t="s">
        <v>38</v>
      </c>
      <c r="H83" s="6">
        <v>2</v>
      </c>
    </row>
    <row r="84" spans="1:8">
      <c r="A84" t="s">
        <v>35</v>
      </c>
      <c r="C84" t="s">
        <v>39</v>
      </c>
      <c r="D84" s="3">
        <v>0.83333333333333337</v>
      </c>
      <c r="E84">
        <f t="shared" si="11"/>
        <v>3</v>
      </c>
      <c r="F84" s="3"/>
      <c r="G84" s="6" t="s">
        <v>41</v>
      </c>
      <c r="H84" s="6">
        <v>5</v>
      </c>
    </row>
    <row r="85" spans="1:8">
      <c r="A85">
        <v>6</v>
      </c>
      <c r="B85" t="s">
        <v>44</v>
      </c>
    </row>
    <row r="86" spans="1:8">
      <c r="A86" t="s">
        <v>30</v>
      </c>
      <c r="C86" t="s">
        <v>40</v>
      </c>
      <c r="D86" s="3">
        <v>0.83333333333333337</v>
      </c>
    </row>
    <row r="87" spans="1:8">
      <c r="A87" t="s">
        <v>31</v>
      </c>
      <c r="C87" t="s">
        <v>36</v>
      </c>
      <c r="D87" s="3">
        <v>0.83333333333333337</v>
      </c>
    </row>
    <row r="88" spans="1:8">
      <c r="A88" t="s">
        <v>32</v>
      </c>
      <c r="C88" t="s">
        <v>36</v>
      </c>
      <c r="D88" s="3">
        <v>0.83333333333333337</v>
      </c>
    </row>
    <row r="89" spans="1:8">
      <c r="A89" t="s">
        <v>33</v>
      </c>
      <c r="C89" t="s">
        <v>36</v>
      </c>
      <c r="D89" s="3">
        <v>0.84375</v>
      </c>
    </row>
    <row r="90" spans="1:8">
      <c r="A90" t="s">
        <v>34</v>
      </c>
      <c r="C90" t="s">
        <v>37</v>
      </c>
      <c r="D90" s="3">
        <v>0.84375</v>
      </c>
    </row>
    <row r="91" spans="1:8">
      <c r="A91" t="s">
        <v>35</v>
      </c>
      <c r="C91" t="s">
        <v>40</v>
      </c>
      <c r="D91" s="3">
        <v>0.83333333333333337</v>
      </c>
    </row>
    <row r="92" spans="1:8">
      <c r="A92" t="s">
        <v>131</v>
      </c>
      <c r="B92" t="s">
        <v>56</v>
      </c>
    </row>
    <row r="93" spans="1:8">
      <c r="A93" t="s">
        <v>30</v>
      </c>
      <c r="B93" t="s">
        <v>71</v>
      </c>
      <c r="C93" t="s">
        <v>36</v>
      </c>
      <c r="D93" s="3">
        <v>0.83333333333333337</v>
      </c>
    </row>
    <row r="94" spans="1:8">
      <c r="A94" t="s">
        <v>31</v>
      </c>
      <c r="B94" t="s">
        <v>58</v>
      </c>
      <c r="C94" t="s">
        <v>36</v>
      </c>
      <c r="D94" s="3">
        <v>0.83333333333333337</v>
      </c>
    </row>
    <row r="95" spans="1:8">
      <c r="A95" t="s">
        <v>32</v>
      </c>
      <c r="B95" t="s">
        <v>132</v>
      </c>
      <c r="C95" t="s">
        <v>36</v>
      </c>
      <c r="D95" s="3">
        <v>0.84375</v>
      </c>
    </row>
    <row r="96" spans="1:8">
      <c r="A96" t="s">
        <v>33</v>
      </c>
      <c r="B96" t="s">
        <v>133</v>
      </c>
      <c r="C96" t="s">
        <v>36</v>
      </c>
      <c r="D96" s="3">
        <v>0.83333333333333337</v>
      </c>
    </row>
    <row r="97" spans="1:4">
      <c r="A97" t="s">
        <v>34</v>
      </c>
      <c r="B97" t="s">
        <v>134</v>
      </c>
      <c r="C97" t="s">
        <v>36</v>
      </c>
      <c r="D97" s="3">
        <v>0.82291666666666663</v>
      </c>
    </row>
    <row r="98" spans="1:4">
      <c r="A98" t="s">
        <v>35</v>
      </c>
      <c r="B98" t="s">
        <v>135</v>
      </c>
      <c r="C98" t="s">
        <v>39</v>
      </c>
      <c r="D98" s="3">
        <v>0.84375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13" sqref="D13"/>
    </sheetView>
  </sheetViews>
  <sheetFormatPr defaultRowHeight="15"/>
  <cols>
    <col min="6" max="6" width="3.28515625" customWidth="1"/>
    <col min="7" max="7" width="3.140625" customWidth="1"/>
    <col min="8" max="8" width="3" customWidth="1"/>
    <col min="9" max="9" width="3.42578125" customWidth="1"/>
    <col min="10" max="11" width="3.140625" customWidth="1"/>
  </cols>
  <sheetData>
    <row r="1" spans="1:12">
      <c r="A1" s="1">
        <v>42254</v>
      </c>
      <c r="B1" s="1">
        <f t="shared" ref="B1:B10" si="0">A1+6</f>
        <v>42260</v>
      </c>
      <c r="C1" t="s">
        <v>9</v>
      </c>
      <c r="D1" t="s">
        <v>19</v>
      </c>
      <c r="E1" t="s">
        <v>29</v>
      </c>
      <c r="F1" t="str">
        <f t="shared" ref="F1:F11" si="1">MID(C1,1,1)</f>
        <v>A</v>
      </c>
      <c r="G1" t="str">
        <f t="shared" ref="G1:G11" si="2">MID(C1,5,1)</f>
        <v>B</v>
      </c>
      <c r="H1" t="str">
        <f t="shared" ref="H1:H11" si="3">MID(D1,1,1)</f>
        <v>C</v>
      </c>
      <c r="I1" t="str">
        <f t="shared" ref="I1:I11" si="4">MID(D1,5,1)</f>
        <v>D</v>
      </c>
      <c r="J1" t="str">
        <f t="shared" ref="J1:J11" si="5">MID(E1,1,1)</f>
        <v>E</v>
      </c>
      <c r="K1" t="str">
        <f t="shared" ref="K1:K11" si="6">MID(E1,5,1)</f>
        <v>F</v>
      </c>
      <c r="L1">
        <v>1</v>
      </c>
    </row>
    <row r="2" spans="1:12">
      <c r="A2" s="1">
        <v>42254</v>
      </c>
      <c r="B2" s="1">
        <f t="shared" si="0"/>
        <v>42260</v>
      </c>
      <c r="C2" t="s">
        <v>9</v>
      </c>
      <c r="D2" t="s">
        <v>19</v>
      </c>
      <c r="E2" t="s">
        <v>29</v>
      </c>
      <c r="F2" t="str">
        <f t="shared" si="1"/>
        <v>A</v>
      </c>
      <c r="G2" t="str">
        <f t="shared" si="2"/>
        <v>B</v>
      </c>
      <c r="H2" t="str">
        <f t="shared" si="3"/>
        <v>C</v>
      </c>
      <c r="I2" t="str">
        <f t="shared" si="4"/>
        <v>D</v>
      </c>
      <c r="J2" t="str">
        <f t="shared" si="5"/>
        <v>E</v>
      </c>
      <c r="K2" t="str">
        <f t="shared" si="6"/>
        <v>F</v>
      </c>
      <c r="L2">
        <v>1</v>
      </c>
    </row>
    <row r="3" spans="1:12">
      <c r="A3" s="1">
        <f>A2+7</f>
        <v>42261</v>
      </c>
      <c r="B3" s="1">
        <f t="shared" si="0"/>
        <v>42267</v>
      </c>
      <c r="C3" t="s">
        <v>0</v>
      </c>
      <c r="D3" t="s">
        <v>10</v>
      </c>
      <c r="E3" t="s">
        <v>20</v>
      </c>
      <c r="F3" t="str">
        <f t="shared" si="1"/>
        <v>F</v>
      </c>
      <c r="G3" t="str">
        <f t="shared" si="2"/>
        <v>A</v>
      </c>
      <c r="H3" t="str">
        <f t="shared" si="3"/>
        <v>B</v>
      </c>
      <c r="I3" t="str">
        <f t="shared" si="4"/>
        <v>C</v>
      </c>
      <c r="J3" t="str">
        <f t="shared" si="5"/>
        <v>D</v>
      </c>
      <c r="K3" t="str">
        <f t="shared" si="6"/>
        <v>E</v>
      </c>
      <c r="L3">
        <v>2</v>
      </c>
    </row>
    <row r="4" spans="1:12">
      <c r="A4" s="1">
        <f t="shared" ref="A4:A5" si="7">A3+7</f>
        <v>42268</v>
      </c>
      <c r="B4" s="1">
        <f t="shared" si="0"/>
        <v>42274</v>
      </c>
      <c r="C4" t="s">
        <v>1</v>
      </c>
      <c r="D4" t="s">
        <v>11</v>
      </c>
      <c r="E4" t="s">
        <v>21</v>
      </c>
      <c r="F4" t="str">
        <f t="shared" si="1"/>
        <v>A</v>
      </c>
      <c r="G4" t="str">
        <f t="shared" si="2"/>
        <v>C</v>
      </c>
      <c r="H4" t="str">
        <f t="shared" si="3"/>
        <v>E</v>
      </c>
      <c r="I4" t="str">
        <f t="shared" si="4"/>
        <v>B</v>
      </c>
      <c r="J4" t="str">
        <f t="shared" si="5"/>
        <v>D</v>
      </c>
      <c r="K4" t="str">
        <f t="shared" si="6"/>
        <v>F</v>
      </c>
      <c r="L4">
        <v>3</v>
      </c>
    </row>
    <row r="5" spans="1:12">
      <c r="A5" s="1">
        <f t="shared" si="7"/>
        <v>42275</v>
      </c>
      <c r="B5" s="1">
        <f t="shared" si="0"/>
        <v>42281</v>
      </c>
      <c r="C5" t="s">
        <v>2</v>
      </c>
      <c r="D5" t="s">
        <v>12</v>
      </c>
      <c r="E5" t="s">
        <v>22</v>
      </c>
      <c r="F5" t="str">
        <f t="shared" si="1"/>
        <v>E</v>
      </c>
      <c r="G5" t="str">
        <f t="shared" si="2"/>
        <v>A</v>
      </c>
      <c r="H5" t="str">
        <f t="shared" si="3"/>
        <v>B</v>
      </c>
      <c r="I5" t="str">
        <f t="shared" si="4"/>
        <v>D</v>
      </c>
      <c r="J5" t="str">
        <f t="shared" si="5"/>
        <v>C</v>
      </c>
      <c r="K5" t="str">
        <f t="shared" si="6"/>
        <v>F</v>
      </c>
      <c r="L5">
        <v>4</v>
      </c>
    </row>
    <row r="6" spans="1:12">
      <c r="A6" s="1">
        <f t="shared" ref="A6:A11" si="8">A5+7</f>
        <v>42282</v>
      </c>
      <c r="B6" s="1">
        <f t="shared" si="0"/>
        <v>42288</v>
      </c>
      <c r="C6" t="s">
        <v>3</v>
      </c>
      <c r="D6" t="s">
        <v>13</v>
      </c>
      <c r="E6" t="s">
        <v>23</v>
      </c>
      <c r="F6" t="str">
        <f t="shared" si="1"/>
        <v>A</v>
      </c>
      <c r="G6" t="str">
        <f t="shared" si="2"/>
        <v>D</v>
      </c>
      <c r="H6" t="str">
        <f t="shared" si="3"/>
        <v>F</v>
      </c>
      <c r="I6" t="str">
        <f t="shared" si="4"/>
        <v>B</v>
      </c>
      <c r="J6" t="str">
        <f t="shared" si="5"/>
        <v>C</v>
      </c>
      <c r="K6" t="str">
        <f t="shared" si="6"/>
        <v>E</v>
      </c>
      <c r="L6">
        <v>5</v>
      </c>
    </row>
    <row r="7" spans="1:12">
      <c r="A7" s="1">
        <f>A6+14</f>
        <v>42296</v>
      </c>
      <c r="B7" s="1">
        <f t="shared" si="0"/>
        <v>42302</v>
      </c>
      <c r="C7" t="s">
        <v>4</v>
      </c>
      <c r="D7" t="s">
        <v>14</v>
      </c>
      <c r="E7" t="s">
        <v>24</v>
      </c>
      <c r="F7" t="str">
        <f t="shared" si="1"/>
        <v>B</v>
      </c>
      <c r="G7" t="str">
        <f t="shared" si="2"/>
        <v>A</v>
      </c>
      <c r="H7" t="str">
        <f t="shared" si="3"/>
        <v>D</v>
      </c>
      <c r="I7" t="str">
        <f t="shared" si="4"/>
        <v>C</v>
      </c>
      <c r="J7" t="str">
        <f t="shared" si="5"/>
        <v>F</v>
      </c>
      <c r="K7" t="str">
        <f t="shared" si="6"/>
        <v>E</v>
      </c>
      <c r="L7">
        <v>6</v>
      </c>
    </row>
    <row r="8" spans="1:12">
      <c r="A8" s="1">
        <f t="shared" si="8"/>
        <v>42303</v>
      </c>
      <c r="B8" s="1">
        <f t="shared" si="0"/>
        <v>42309</v>
      </c>
      <c r="C8" t="s">
        <v>5</v>
      </c>
      <c r="D8" t="s">
        <v>15</v>
      </c>
      <c r="E8" t="s">
        <v>25</v>
      </c>
      <c r="F8" t="str">
        <f t="shared" si="1"/>
        <v>A</v>
      </c>
      <c r="G8" t="str">
        <f t="shared" si="2"/>
        <v>F</v>
      </c>
      <c r="H8" t="str">
        <f t="shared" si="3"/>
        <v>C</v>
      </c>
      <c r="I8" t="str">
        <f t="shared" si="4"/>
        <v>B</v>
      </c>
      <c r="J8" t="str">
        <f t="shared" si="5"/>
        <v>E</v>
      </c>
      <c r="K8" t="str">
        <f t="shared" si="6"/>
        <v>D</v>
      </c>
      <c r="L8">
        <v>7</v>
      </c>
    </row>
    <row r="9" spans="1:12">
      <c r="A9" s="1">
        <f t="shared" si="8"/>
        <v>42310</v>
      </c>
      <c r="B9" s="1">
        <f t="shared" si="0"/>
        <v>42316</v>
      </c>
      <c r="C9" t="s">
        <v>7</v>
      </c>
      <c r="D9" t="s">
        <v>17</v>
      </c>
      <c r="E9" t="s">
        <v>27</v>
      </c>
      <c r="F9" t="str">
        <f t="shared" si="1"/>
        <v>C</v>
      </c>
      <c r="G9" t="str">
        <f t="shared" si="2"/>
        <v>A</v>
      </c>
      <c r="H9" t="str">
        <f t="shared" si="3"/>
        <v>B</v>
      </c>
      <c r="I9" t="str">
        <f t="shared" si="4"/>
        <v>E</v>
      </c>
      <c r="J9" t="str">
        <f t="shared" si="5"/>
        <v>F</v>
      </c>
      <c r="K9" t="str">
        <f t="shared" si="6"/>
        <v>D</v>
      </c>
      <c r="L9">
        <v>8</v>
      </c>
    </row>
    <row r="10" spans="1:12">
      <c r="A10" s="1">
        <f>A9+14</f>
        <v>42324</v>
      </c>
      <c r="B10" s="1">
        <f t="shared" si="0"/>
        <v>42330</v>
      </c>
      <c r="C10" t="s">
        <v>8</v>
      </c>
      <c r="D10" t="s">
        <v>18</v>
      </c>
      <c r="E10" t="s">
        <v>28</v>
      </c>
      <c r="F10" t="str">
        <f t="shared" si="1"/>
        <v>A</v>
      </c>
      <c r="G10" t="str">
        <f t="shared" si="2"/>
        <v>E</v>
      </c>
      <c r="H10" t="str">
        <f t="shared" si="3"/>
        <v>D</v>
      </c>
      <c r="I10" t="str">
        <f t="shared" si="4"/>
        <v>B</v>
      </c>
      <c r="J10" t="str">
        <f t="shared" si="5"/>
        <v>F</v>
      </c>
      <c r="K10" t="str">
        <f t="shared" si="6"/>
        <v>C</v>
      </c>
      <c r="L10">
        <v>9</v>
      </c>
    </row>
    <row r="11" spans="1:12">
      <c r="A11" s="1">
        <f t="shared" si="8"/>
        <v>42331</v>
      </c>
      <c r="B11" s="1">
        <f>A11+7</f>
        <v>42338</v>
      </c>
      <c r="C11" t="s">
        <v>6</v>
      </c>
      <c r="D11" t="s">
        <v>16</v>
      </c>
      <c r="E11" t="s">
        <v>26</v>
      </c>
      <c r="F11" t="str">
        <f t="shared" si="1"/>
        <v>D</v>
      </c>
      <c r="G11" t="str">
        <f t="shared" si="2"/>
        <v>A</v>
      </c>
      <c r="H11" t="str">
        <f t="shared" si="3"/>
        <v>B</v>
      </c>
      <c r="I11" t="str">
        <f t="shared" si="4"/>
        <v>F</v>
      </c>
      <c r="J11" t="str">
        <f t="shared" si="5"/>
        <v>E</v>
      </c>
      <c r="K11" t="str">
        <f t="shared" si="6"/>
        <v>C</v>
      </c>
      <c r="L11">
        <v>10</v>
      </c>
    </row>
    <row r="13" spans="1:12">
      <c r="A13" s="1"/>
      <c r="B13" s="1"/>
    </row>
    <row r="14" spans="1:12">
      <c r="A14" s="1"/>
      <c r="B14" s="1"/>
    </row>
    <row r="15" spans="1:12">
      <c r="A15" s="1"/>
      <c r="B15" s="1"/>
    </row>
    <row r="16" spans="1:1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60"/>
  <sheetViews>
    <sheetView workbookViewId="0">
      <selection activeCell="F27" sqref="F27"/>
    </sheetView>
  </sheetViews>
  <sheetFormatPr defaultRowHeight="15"/>
  <cols>
    <col min="1" max="1" width="21.28515625" customWidth="1"/>
    <col min="2" max="2" width="3.140625" customWidth="1"/>
  </cols>
  <sheetData>
    <row r="1" spans="1:2">
      <c r="A1" t="s">
        <v>100</v>
      </c>
      <c r="B1" t="s">
        <v>33</v>
      </c>
    </row>
    <row r="2" spans="1:2">
      <c r="A2" t="s">
        <v>113</v>
      </c>
      <c r="B2" t="s">
        <v>33</v>
      </c>
    </row>
    <row r="3" spans="1:2">
      <c r="A3" t="s">
        <v>85</v>
      </c>
      <c r="B3" t="s">
        <v>33</v>
      </c>
    </row>
    <row r="4" spans="1:2">
      <c r="A4" t="s">
        <v>91</v>
      </c>
      <c r="B4" t="s">
        <v>33</v>
      </c>
    </row>
    <row r="5" spans="1:2">
      <c r="A5" t="s">
        <v>91</v>
      </c>
      <c r="B5" t="s">
        <v>81</v>
      </c>
    </row>
    <row r="6" spans="1:2">
      <c r="A6" t="s">
        <v>112</v>
      </c>
      <c r="B6" t="s">
        <v>81</v>
      </c>
    </row>
    <row r="7" spans="1:2">
      <c r="A7" t="s">
        <v>112</v>
      </c>
      <c r="B7" t="s">
        <v>33</v>
      </c>
    </row>
    <row r="8" spans="1:2">
      <c r="A8" t="s">
        <v>127</v>
      </c>
      <c r="B8" t="s">
        <v>81</v>
      </c>
    </row>
    <row r="9" spans="1:2">
      <c r="A9" t="s">
        <v>71</v>
      </c>
      <c r="B9" t="s">
        <v>81</v>
      </c>
    </row>
    <row r="10" spans="1:2">
      <c r="A10" t="s">
        <v>72</v>
      </c>
      <c r="B10" t="s">
        <v>33</v>
      </c>
    </row>
    <row r="11" spans="1:2">
      <c r="A11" t="s">
        <v>126</v>
      </c>
      <c r="B11" t="s">
        <v>81</v>
      </c>
    </row>
    <row r="12" spans="1:2">
      <c r="A12" t="s">
        <v>92</v>
      </c>
      <c r="B12" t="s">
        <v>33</v>
      </c>
    </row>
    <row r="13" spans="1:2">
      <c r="A13" t="s">
        <v>70</v>
      </c>
      <c r="B13" t="s">
        <v>81</v>
      </c>
    </row>
    <row r="14" spans="1:2">
      <c r="A14" t="s">
        <v>123</v>
      </c>
      <c r="B14" t="s">
        <v>81</v>
      </c>
    </row>
    <row r="15" spans="1:2">
      <c r="A15" t="s">
        <v>96</v>
      </c>
      <c r="B15" t="s">
        <v>81</v>
      </c>
    </row>
    <row r="16" spans="1:2">
      <c r="A16" t="s">
        <v>129</v>
      </c>
      <c r="B16" t="s">
        <v>81</v>
      </c>
    </row>
    <row r="17" spans="1:2">
      <c r="A17" t="s">
        <v>78</v>
      </c>
      <c r="B17" t="s">
        <v>33</v>
      </c>
    </row>
    <row r="18" spans="1:2">
      <c r="A18" t="s">
        <v>75</v>
      </c>
      <c r="B18" t="s">
        <v>33</v>
      </c>
    </row>
    <row r="19" spans="1:2">
      <c r="A19" t="s">
        <v>90</v>
      </c>
      <c r="B19" t="s">
        <v>33</v>
      </c>
    </row>
    <row r="20" spans="1:2">
      <c r="A20" t="s">
        <v>73</v>
      </c>
      <c r="B20" t="s">
        <v>33</v>
      </c>
    </row>
    <row r="21" spans="1:2">
      <c r="A21" t="s">
        <v>105</v>
      </c>
      <c r="B21" t="s">
        <v>33</v>
      </c>
    </row>
    <row r="22" spans="1:2">
      <c r="A22" t="s">
        <v>87</v>
      </c>
      <c r="B22" t="s">
        <v>33</v>
      </c>
    </row>
    <row r="23" spans="1:2">
      <c r="A23" t="s">
        <v>77</v>
      </c>
      <c r="B23" t="s">
        <v>33</v>
      </c>
    </row>
    <row r="24" spans="1:2">
      <c r="A24" t="s">
        <v>84</v>
      </c>
      <c r="B24" t="s">
        <v>33</v>
      </c>
    </row>
    <row r="25" spans="1:2">
      <c r="A25" t="s">
        <v>115</v>
      </c>
      <c r="B25" t="s">
        <v>33</v>
      </c>
    </row>
    <row r="26" spans="1:2">
      <c r="A26" t="s">
        <v>98</v>
      </c>
      <c r="B26" t="s">
        <v>33</v>
      </c>
    </row>
    <row r="27" spans="1:2">
      <c r="A27" t="s">
        <v>120</v>
      </c>
      <c r="B27" t="s">
        <v>33</v>
      </c>
    </row>
    <row r="28" spans="1:2">
      <c r="A28" t="s">
        <v>104</v>
      </c>
      <c r="B28" t="s">
        <v>33</v>
      </c>
    </row>
    <row r="29" spans="1:2">
      <c r="A29" t="s">
        <v>104</v>
      </c>
      <c r="B29" t="s">
        <v>81</v>
      </c>
    </row>
    <row r="30" spans="1:2">
      <c r="A30" t="s">
        <v>118</v>
      </c>
      <c r="B30" t="s">
        <v>33</v>
      </c>
    </row>
    <row r="31" spans="1:2">
      <c r="A31" t="s">
        <v>119</v>
      </c>
      <c r="B31" t="s">
        <v>33</v>
      </c>
    </row>
    <row r="32" spans="1:2">
      <c r="A32" t="s">
        <v>124</v>
      </c>
      <c r="B32" t="s">
        <v>81</v>
      </c>
    </row>
    <row r="33" spans="1:2">
      <c r="A33" t="s">
        <v>132</v>
      </c>
      <c r="B33" t="s">
        <v>81</v>
      </c>
    </row>
    <row r="34" spans="1:2">
      <c r="A34" t="s">
        <v>58</v>
      </c>
      <c r="B34" t="s">
        <v>81</v>
      </c>
    </row>
    <row r="35" spans="1:2">
      <c r="A35" t="s">
        <v>109</v>
      </c>
      <c r="B35" t="s">
        <v>33</v>
      </c>
    </row>
    <row r="36" spans="1:2">
      <c r="A36" t="s">
        <v>107</v>
      </c>
      <c r="B36" t="s">
        <v>33</v>
      </c>
    </row>
    <row r="37" spans="1:2">
      <c r="A37" t="s">
        <v>128</v>
      </c>
      <c r="B37" t="s">
        <v>81</v>
      </c>
    </row>
    <row r="38" spans="1:2">
      <c r="A38" t="s">
        <v>134</v>
      </c>
      <c r="B38" t="s">
        <v>81</v>
      </c>
    </row>
    <row r="39" spans="1:2">
      <c r="A39" t="s">
        <v>103</v>
      </c>
      <c r="B39" t="s">
        <v>33</v>
      </c>
    </row>
    <row r="40" spans="1:2">
      <c r="A40" t="s">
        <v>79</v>
      </c>
      <c r="B40" t="s">
        <v>33</v>
      </c>
    </row>
    <row r="41" spans="1:2">
      <c r="A41" t="s">
        <v>76</v>
      </c>
      <c r="B41" t="s">
        <v>33</v>
      </c>
    </row>
    <row r="42" spans="1:2">
      <c r="A42" t="s">
        <v>93</v>
      </c>
      <c r="B42" t="s">
        <v>33</v>
      </c>
    </row>
    <row r="43" spans="1:2">
      <c r="A43" t="s">
        <v>80</v>
      </c>
      <c r="B43" t="s">
        <v>33</v>
      </c>
    </row>
    <row r="44" spans="1:2">
      <c r="A44" t="s">
        <v>80</v>
      </c>
      <c r="B44" t="s">
        <v>81</v>
      </c>
    </row>
    <row r="45" spans="1:2">
      <c r="A45" t="s">
        <v>106</v>
      </c>
      <c r="B45" t="s">
        <v>33</v>
      </c>
    </row>
    <row r="46" spans="1:2">
      <c r="A46" t="s">
        <v>99</v>
      </c>
      <c r="B46" t="s">
        <v>33</v>
      </c>
    </row>
    <row r="47" spans="1:2">
      <c r="A47" t="s">
        <v>108</v>
      </c>
      <c r="B47" t="s">
        <v>33</v>
      </c>
    </row>
    <row r="48" spans="1:2">
      <c r="A48" t="s">
        <v>86</v>
      </c>
      <c r="B48" t="s">
        <v>33</v>
      </c>
    </row>
    <row r="49" spans="1:2">
      <c r="A49" t="s">
        <v>135</v>
      </c>
      <c r="B49" t="s">
        <v>81</v>
      </c>
    </row>
    <row r="50" spans="1:2">
      <c r="A50" t="s">
        <v>110</v>
      </c>
      <c r="B50" t="s">
        <v>33</v>
      </c>
    </row>
    <row r="51" spans="1:2">
      <c r="A51" t="s">
        <v>125</v>
      </c>
      <c r="B51" t="s">
        <v>81</v>
      </c>
    </row>
    <row r="52" spans="1:2">
      <c r="A52" t="s">
        <v>122</v>
      </c>
      <c r="B52" t="s">
        <v>81</v>
      </c>
    </row>
    <row r="53" spans="1:2">
      <c r="A53" t="s">
        <v>74</v>
      </c>
      <c r="B53" t="s">
        <v>33</v>
      </c>
    </row>
    <row r="54" spans="1:2">
      <c r="A54" t="s">
        <v>102</v>
      </c>
      <c r="B54" t="s">
        <v>33</v>
      </c>
    </row>
    <row r="55" spans="1:2">
      <c r="A55" t="s">
        <v>114</v>
      </c>
      <c r="B55" t="s">
        <v>33</v>
      </c>
    </row>
    <row r="56" spans="1:2">
      <c r="A56" t="s">
        <v>82</v>
      </c>
      <c r="B56" t="s">
        <v>33</v>
      </c>
    </row>
    <row r="57" spans="1:2">
      <c r="A57" t="s">
        <v>117</v>
      </c>
      <c r="B57" t="s">
        <v>33</v>
      </c>
    </row>
    <row r="58" spans="1:2">
      <c r="A58" t="s">
        <v>130</v>
      </c>
      <c r="B58" t="s">
        <v>81</v>
      </c>
    </row>
    <row r="59" spans="1:2">
      <c r="A59" t="s">
        <v>59</v>
      </c>
      <c r="B59" t="s">
        <v>33</v>
      </c>
    </row>
    <row r="60" spans="1:2">
      <c r="A60" t="s">
        <v>97</v>
      </c>
      <c r="B60" t="s">
        <v>33</v>
      </c>
    </row>
  </sheetData>
  <sortState ref="A1:B120">
    <sortCondition ref="A1:A120"/>
  </sortState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F10" sqref="F10"/>
    </sheetView>
  </sheetViews>
  <sheetFormatPr defaultRowHeight="15"/>
  <cols>
    <col min="3" max="3" width="16.42578125" customWidth="1"/>
    <col min="4" max="4" width="19.28515625" customWidth="1"/>
    <col min="6" max="6" width="19.42578125" customWidth="1"/>
  </cols>
  <sheetData>
    <row r="2" spans="1:5">
      <c r="A2" s="1">
        <v>42257</v>
      </c>
      <c r="B2" s="4">
        <v>0.82291666666666663</v>
      </c>
      <c r="C2" t="s">
        <v>124</v>
      </c>
      <c r="D2" t="s">
        <v>45</v>
      </c>
      <c r="E2" s="4"/>
    </row>
    <row r="3" spans="1:5">
      <c r="A3" s="1">
        <v>42258</v>
      </c>
      <c r="B3" s="4">
        <v>0.84375</v>
      </c>
      <c r="C3" t="s">
        <v>75</v>
      </c>
      <c r="D3" t="s">
        <v>48</v>
      </c>
      <c r="E3" s="4"/>
    </row>
    <row r="4" spans="1:5">
      <c r="A4" s="1">
        <v>42261</v>
      </c>
      <c r="B4" s="4">
        <v>0.83333333333333337</v>
      </c>
      <c r="C4" t="s">
        <v>45</v>
      </c>
      <c r="D4" t="s">
        <v>122</v>
      </c>
      <c r="E4" s="4"/>
    </row>
    <row r="5" spans="1:5">
      <c r="A5" s="1">
        <v>42264</v>
      </c>
      <c r="B5" s="4">
        <v>0.83333333333333337</v>
      </c>
      <c r="C5" t="s">
        <v>48</v>
      </c>
      <c r="D5" t="s">
        <v>84</v>
      </c>
      <c r="E5" s="4"/>
    </row>
    <row r="6" spans="1:5">
      <c r="A6" s="1">
        <v>42268</v>
      </c>
      <c r="B6" s="4">
        <v>0.83333333333333337</v>
      </c>
      <c r="C6" t="s">
        <v>86</v>
      </c>
      <c r="D6" t="s">
        <v>48</v>
      </c>
      <c r="E6" s="4"/>
    </row>
    <row r="7" spans="1:5">
      <c r="A7" s="1">
        <v>42269</v>
      </c>
      <c r="B7" s="4">
        <v>0.83333333333333337</v>
      </c>
      <c r="C7" t="s">
        <v>70</v>
      </c>
      <c r="D7" t="s">
        <v>45</v>
      </c>
      <c r="E7" s="4"/>
    </row>
    <row r="8" spans="1:5">
      <c r="A8" s="1">
        <v>42278</v>
      </c>
      <c r="B8" s="4">
        <v>0.83333333333333337</v>
      </c>
      <c r="C8" t="s">
        <v>48</v>
      </c>
      <c r="D8" t="s">
        <v>85</v>
      </c>
      <c r="E8" s="4"/>
    </row>
    <row r="9" spans="1:5">
      <c r="A9" s="1">
        <v>42279</v>
      </c>
      <c r="B9" s="4">
        <v>0.83333333333333337</v>
      </c>
      <c r="C9" t="s">
        <v>91</v>
      </c>
      <c r="D9" t="s">
        <v>45</v>
      </c>
      <c r="E9" s="4"/>
    </row>
    <row r="10" spans="1:5">
      <c r="A10" s="1">
        <v>42282</v>
      </c>
      <c r="B10" s="4">
        <v>0.83333333333333337</v>
      </c>
      <c r="C10" t="s">
        <v>45</v>
      </c>
      <c r="D10" t="s">
        <v>123</v>
      </c>
      <c r="E10" s="4"/>
    </row>
    <row r="11" spans="1:5">
      <c r="A11" s="1">
        <v>42286</v>
      </c>
      <c r="B11" s="4">
        <v>0.83333333333333337</v>
      </c>
      <c r="C11" t="s">
        <v>87</v>
      </c>
      <c r="D11" t="s">
        <v>48</v>
      </c>
      <c r="E11" s="4"/>
    </row>
    <row r="12" spans="1:5">
      <c r="A12" s="1">
        <v>42296</v>
      </c>
      <c r="B12" s="4">
        <v>0.83333333333333337</v>
      </c>
      <c r="C12" t="s">
        <v>45</v>
      </c>
      <c r="D12" t="s">
        <v>124</v>
      </c>
      <c r="E12" s="4"/>
    </row>
    <row r="13" spans="1:5">
      <c r="A13" s="1">
        <v>42299</v>
      </c>
      <c r="B13" s="4">
        <v>0.83333333333333337</v>
      </c>
      <c r="C13" t="s">
        <v>48</v>
      </c>
      <c r="D13" t="s">
        <v>75</v>
      </c>
      <c r="E13" s="4"/>
    </row>
    <row r="14" spans="1:5">
      <c r="A14" s="1">
        <v>42304</v>
      </c>
      <c r="B14" s="4">
        <v>0.83333333333333337</v>
      </c>
      <c r="C14" t="s">
        <v>84</v>
      </c>
      <c r="D14" t="s">
        <v>48</v>
      </c>
      <c r="E14" s="4"/>
    </row>
    <row r="15" spans="1:5">
      <c r="A15" s="1">
        <v>42307</v>
      </c>
      <c r="B15" s="4">
        <v>0.84375</v>
      </c>
      <c r="C15" t="s">
        <v>122</v>
      </c>
      <c r="D15" t="s">
        <v>45</v>
      </c>
      <c r="E15" s="4"/>
    </row>
    <row r="16" spans="1:5">
      <c r="A16" s="1">
        <v>42310</v>
      </c>
      <c r="B16" s="4">
        <v>0.83333333333333337</v>
      </c>
      <c r="C16" t="s">
        <v>45</v>
      </c>
      <c r="D16" t="s">
        <v>70</v>
      </c>
      <c r="E16" s="4"/>
    </row>
    <row r="17" spans="1:5">
      <c r="A17" s="1">
        <v>42313</v>
      </c>
      <c r="B17" s="4">
        <v>0.83333333333333337</v>
      </c>
      <c r="C17" t="s">
        <v>48</v>
      </c>
      <c r="D17" t="s">
        <v>86</v>
      </c>
      <c r="E17" s="4"/>
    </row>
    <row r="18" spans="1:5">
      <c r="A18" s="1">
        <v>42324</v>
      </c>
      <c r="B18" s="4">
        <v>0.83333333333333337</v>
      </c>
      <c r="C18" t="s">
        <v>45</v>
      </c>
      <c r="D18" t="s">
        <v>91</v>
      </c>
      <c r="E18" s="4"/>
    </row>
    <row r="19" spans="1:5">
      <c r="A19" s="1">
        <v>42325</v>
      </c>
      <c r="B19" s="4">
        <v>0.83333333333333337</v>
      </c>
      <c r="C19" t="s">
        <v>85</v>
      </c>
      <c r="D19" t="s">
        <v>48</v>
      </c>
      <c r="E19" s="4"/>
    </row>
    <row r="20" spans="1:5">
      <c r="A20" s="1">
        <v>42332</v>
      </c>
      <c r="B20" s="4">
        <v>0.83333333333333337</v>
      </c>
      <c r="C20" t="s">
        <v>123</v>
      </c>
      <c r="D20" t="s">
        <v>45</v>
      </c>
      <c r="E20" s="4"/>
    </row>
    <row r="21" spans="1:5">
      <c r="A21" s="1">
        <v>42334</v>
      </c>
      <c r="B21" s="4">
        <v>0.83333333333333337</v>
      </c>
      <c r="C21" t="s">
        <v>48</v>
      </c>
      <c r="D21" t="s">
        <v>87</v>
      </c>
      <c r="E21" s="4"/>
    </row>
  </sheetData>
  <sortState ref="A2:D21">
    <sortCondition ref="A2:A21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F16" sqref="F16"/>
    </sheetView>
  </sheetViews>
  <sheetFormatPr defaultRowHeight="15"/>
  <cols>
    <col min="3" max="3" width="18.7109375" customWidth="1"/>
    <col min="4" max="4" width="20.28515625" customWidth="1"/>
    <col min="5" max="5" width="7.28515625" customWidth="1"/>
    <col min="6" max="6" width="19.5703125" customWidth="1"/>
    <col min="7" max="7" width="18.85546875" customWidth="1"/>
  </cols>
  <sheetData>
    <row r="2" spans="1:5">
      <c r="A2" s="1">
        <v>42257</v>
      </c>
      <c r="B2" s="4">
        <v>0.82291666666666663</v>
      </c>
      <c r="C2" t="s">
        <v>124</v>
      </c>
      <c r="D2" t="s">
        <v>45</v>
      </c>
      <c r="E2" s="4"/>
    </row>
    <row r="3" spans="1:5">
      <c r="A3" s="1">
        <v>42257</v>
      </c>
      <c r="B3" s="4">
        <v>0.83333333333333337</v>
      </c>
      <c r="C3" t="s">
        <v>93</v>
      </c>
      <c r="D3" t="s">
        <v>53</v>
      </c>
      <c r="E3" s="4"/>
    </row>
    <row r="4" spans="1:5">
      <c r="A4" s="1">
        <v>42261</v>
      </c>
      <c r="B4" s="4">
        <v>0.83333333333333337</v>
      </c>
      <c r="C4" t="s">
        <v>45</v>
      </c>
      <c r="D4" t="s">
        <v>122</v>
      </c>
      <c r="E4" s="4"/>
    </row>
    <row r="5" spans="1:5">
      <c r="A5" s="1">
        <v>42264</v>
      </c>
      <c r="B5" s="4">
        <v>0.83333333333333337</v>
      </c>
      <c r="C5" t="s">
        <v>53</v>
      </c>
      <c r="D5" t="s">
        <v>90</v>
      </c>
      <c r="E5" s="4"/>
    </row>
    <row r="6" spans="1:5">
      <c r="A6" s="1">
        <v>42269</v>
      </c>
      <c r="B6" s="4">
        <v>0.83333333333333337</v>
      </c>
      <c r="C6" t="s">
        <v>70</v>
      </c>
      <c r="D6" t="s">
        <v>45</v>
      </c>
      <c r="E6" s="4"/>
    </row>
    <row r="7" spans="1:5">
      <c r="A7" s="1">
        <v>42272</v>
      </c>
      <c r="B7" s="4">
        <v>0.85416666666666663</v>
      </c>
      <c r="C7" t="s">
        <v>92</v>
      </c>
      <c r="D7" t="s">
        <v>53</v>
      </c>
      <c r="E7" s="4"/>
    </row>
    <row r="8" spans="1:5">
      <c r="A8" s="1">
        <v>42276</v>
      </c>
      <c r="B8" s="4">
        <v>0.83333333333333337</v>
      </c>
      <c r="C8" t="s">
        <v>91</v>
      </c>
      <c r="D8" t="s">
        <v>53</v>
      </c>
      <c r="E8" s="4"/>
    </row>
    <row r="9" spans="1:5">
      <c r="A9" s="1">
        <v>42279</v>
      </c>
      <c r="B9" s="4">
        <v>0.83333333333333337</v>
      </c>
      <c r="C9" t="s">
        <v>91</v>
      </c>
      <c r="D9" t="s">
        <v>45</v>
      </c>
      <c r="E9" s="4"/>
    </row>
    <row r="10" spans="1:5">
      <c r="A10" s="1">
        <v>42282</v>
      </c>
      <c r="B10" s="4">
        <v>0.83333333333333337</v>
      </c>
      <c r="C10" t="s">
        <v>45</v>
      </c>
      <c r="D10" t="s">
        <v>123</v>
      </c>
      <c r="E10" s="4"/>
    </row>
    <row r="11" spans="1:5">
      <c r="A11" s="1">
        <v>42285</v>
      </c>
      <c r="B11" s="4">
        <v>0.83333333333333337</v>
      </c>
      <c r="C11" t="s">
        <v>53</v>
      </c>
      <c r="D11" t="s">
        <v>74</v>
      </c>
      <c r="E11" s="4"/>
    </row>
    <row r="12" spans="1:5">
      <c r="A12" s="1">
        <v>42296</v>
      </c>
      <c r="B12" s="4">
        <v>0.83333333333333337</v>
      </c>
      <c r="C12" t="s">
        <v>45</v>
      </c>
      <c r="D12" t="s">
        <v>124</v>
      </c>
      <c r="E12" s="4"/>
    </row>
    <row r="13" spans="1:5">
      <c r="A13" s="1">
        <v>42299</v>
      </c>
      <c r="B13" s="4">
        <v>0.83333333333333337</v>
      </c>
      <c r="C13" t="s">
        <v>53</v>
      </c>
      <c r="D13" t="s">
        <v>93</v>
      </c>
      <c r="E13" s="4"/>
    </row>
    <row r="14" spans="1:5">
      <c r="A14" s="1">
        <v>42307</v>
      </c>
      <c r="B14" s="4">
        <v>0.84375</v>
      </c>
      <c r="C14" t="s">
        <v>122</v>
      </c>
      <c r="D14" t="s">
        <v>45</v>
      </c>
      <c r="E14" s="4"/>
    </row>
    <row r="15" spans="1:5">
      <c r="A15" s="1">
        <v>42307</v>
      </c>
      <c r="B15" s="4">
        <v>0.84375</v>
      </c>
      <c r="C15" t="s">
        <v>90</v>
      </c>
      <c r="D15" t="s">
        <v>53</v>
      </c>
      <c r="E15" s="4"/>
    </row>
    <row r="16" spans="1:5">
      <c r="A16" s="1">
        <v>42310</v>
      </c>
      <c r="B16" s="4">
        <v>0.83333333333333337</v>
      </c>
      <c r="C16" t="s">
        <v>45</v>
      </c>
      <c r="D16" t="s">
        <v>70</v>
      </c>
      <c r="E16" s="4"/>
    </row>
    <row r="17" spans="1:5">
      <c r="A17" s="1">
        <v>42313</v>
      </c>
      <c r="B17" s="4">
        <v>0.83333333333333337</v>
      </c>
      <c r="C17" t="s">
        <v>53</v>
      </c>
      <c r="D17" t="s">
        <v>92</v>
      </c>
      <c r="E17" s="4"/>
    </row>
    <row r="18" spans="1:5">
      <c r="A18" s="1">
        <v>42324</v>
      </c>
      <c r="B18" s="4">
        <v>0.83333333333333337</v>
      </c>
      <c r="C18" t="s">
        <v>45</v>
      </c>
      <c r="D18" t="s">
        <v>91</v>
      </c>
      <c r="E18" s="4"/>
    </row>
    <row r="19" spans="1:5">
      <c r="A19" s="1">
        <v>42327</v>
      </c>
      <c r="B19" s="4">
        <v>0.83333333333333337</v>
      </c>
      <c r="C19" t="s">
        <v>53</v>
      </c>
      <c r="D19" t="s">
        <v>91</v>
      </c>
      <c r="E19" s="4"/>
    </row>
    <row r="20" spans="1:5">
      <c r="A20" s="1">
        <v>42331</v>
      </c>
      <c r="B20" s="4">
        <v>0.84375</v>
      </c>
      <c r="C20" t="s">
        <v>74</v>
      </c>
      <c r="D20" t="s">
        <v>53</v>
      </c>
      <c r="E20" s="4"/>
    </row>
    <row r="21" spans="1:5">
      <c r="A21" s="1">
        <v>42332</v>
      </c>
      <c r="B21" s="4">
        <v>0.83333333333333337</v>
      </c>
      <c r="C21" t="s">
        <v>123</v>
      </c>
      <c r="D21" t="s">
        <v>45</v>
      </c>
      <c r="E21" s="4"/>
    </row>
  </sheetData>
  <sortState ref="A2:D21">
    <sortCondition ref="A2:A21"/>
  </sortState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pane ySplit="1" topLeftCell="A2" activePane="bottomLeft" state="frozen"/>
      <selection pane="bottomLeft" activeCell="C19" sqref="C19"/>
    </sheetView>
  </sheetViews>
  <sheetFormatPr defaultRowHeight="15"/>
  <cols>
    <col min="2" max="2" width="8.85546875" customWidth="1"/>
    <col min="3" max="3" width="19.140625" customWidth="1"/>
    <col min="4" max="4" width="19.85546875" customWidth="1"/>
    <col min="5" max="5" width="6.85546875" customWidth="1"/>
    <col min="6" max="6" width="19.28515625" customWidth="1"/>
    <col min="7" max="7" width="21.42578125" customWidth="1"/>
    <col min="8" max="8" width="4.42578125" customWidth="1"/>
    <col min="10" max="10" width="4.5703125" hidden="1" customWidth="1"/>
    <col min="11" max="11" width="4.140625" hidden="1" customWidth="1"/>
    <col min="12" max="12" width="4.28515625" hidden="1" customWidth="1"/>
    <col min="13" max="13" width="4.42578125" hidden="1" customWidth="1"/>
  </cols>
  <sheetData>
    <row r="2" spans="1:14">
      <c r="A2" s="1">
        <v>42254</v>
      </c>
      <c r="B2" s="4">
        <v>0.83333333333333337</v>
      </c>
      <c r="C2" t="s">
        <v>46</v>
      </c>
      <c r="D2" t="s">
        <v>104</v>
      </c>
      <c r="E2" s="4"/>
      <c r="I2" t="s">
        <v>61</v>
      </c>
      <c r="J2">
        <v>1</v>
      </c>
      <c r="K2">
        <v>0</v>
      </c>
      <c r="L2">
        <v>1</v>
      </c>
      <c r="M2" s="6"/>
    </row>
    <row r="3" spans="1:14">
      <c r="A3" s="1">
        <v>42257</v>
      </c>
      <c r="B3" s="4">
        <v>0.82291666666666663</v>
      </c>
      <c r="C3" t="s">
        <v>49</v>
      </c>
      <c r="D3" t="s">
        <v>100</v>
      </c>
      <c r="E3" s="4"/>
      <c r="I3" t="s">
        <v>61</v>
      </c>
      <c r="J3">
        <v>0</v>
      </c>
      <c r="K3">
        <v>1</v>
      </c>
      <c r="L3">
        <v>1</v>
      </c>
      <c r="M3" s="7"/>
      <c r="N3" s="8"/>
    </row>
    <row r="4" spans="1:14">
      <c r="A4" s="1">
        <v>42264</v>
      </c>
      <c r="B4" s="4">
        <v>0.82291666666666663</v>
      </c>
      <c r="C4" t="s">
        <v>99</v>
      </c>
      <c r="D4" t="s">
        <v>49</v>
      </c>
      <c r="E4" s="17"/>
      <c r="F4" s="16"/>
      <c r="G4" s="16"/>
      <c r="I4" t="s">
        <v>61</v>
      </c>
      <c r="J4">
        <v>0</v>
      </c>
      <c r="K4">
        <v>1</v>
      </c>
      <c r="L4">
        <v>1</v>
      </c>
    </row>
    <row r="5" spans="1:14">
      <c r="A5" s="1">
        <v>42265</v>
      </c>
      <c r="B5" s="4">
        <v>0.83333333333333337</v>
      </c>
      <c r="C5" t="s">
        <v>126</v>
      </c>
      <c r="D5" t="s">
        <v>46</v>
      </c>
      <c r="E5" s="4"/>
      <c r="I5" t="s">
        <v>61</v>
      </c>
      <c r="J5">
        <v>1</v>
      </c>
      <c r="K5">
        <v>0</v>
      </c>
      <c r="L5">
        <v>1</v>
      </c>
    </row>
    <row r="6" spans="1:14">
      <c r="A6" s="1">
        <v>42268</v>
      </c>
      <c r="B6" s="4">
        <v>0.83333333333333337</v>
      </c>
      <c r="C6" t="s">
        <v>46</v>
      </c>
      <c r="D6" t="s">
        <v>96</v>
      </c>
      <c r="E6" s="4"/>
      <c r="I6" t="s">
        <v>61</v>
      </c>
      <c r="J6">
        <v>1</v>
      </c>
      <c r="K6">
        <v>0</v>
      </c>
      <c r="L6">
        <v>1</v>
      </c>
      <c r="M6" s="7"/>
      <c r="N6" s="8"/>
    </row>
    <row r="7" spans="1:14">
      <c r="A7" s="1">
        <v>42271</v>
      </c>
      <c r="B7" s="4">
        <v>0.82291666666666663</v>
      </c>
      <c r="C7" t="s">
        <v>49</v>
      </c>
      <c r="D7" t="s">
        <v>97</v>
      </c>
      <c r="E7" s="4"/>
      <c r="I7" t="s">
        <v>61</v>
      </c>
      <c r="J7">
        <v>0</v>
      </c>
      <c r="K7">
        <v>1</v>
      </c>
      <c r="L7">
        <v>1</v>
      </c>
      <c r="M7" s="7"/>
      <c r="N7" s="12"/>
    </row>
    <row r="8" spans="1:14">
      <c r="A8" s="1">
        <v>42275</v>
      </c>
      <c r="B8" s="4">
        <v>0.83333333333333337</v>
      </c>
      <c r="C8" t="s">
        <v>46</v>
      </c>
      <c r="D8" t="s">
        <v>112</v>
      </c>
      <c r="E8" s="4"/>
      <c r="I8" t="s">
        <v>61</v>
      </c>
      <c r="J8">
        <v>1</v>
      </c>
      <c r="K8">
        <v>0</v>
      </c>
      <c r="L8">
        <v>1</v>
      </c>
      <c r="N8" s="8"/>
    </row>
    <row r="9" spans="1:14">
      <c r="A9" s="1">
        <v>42278</v>
      </c>
      <c r="B9" s="4">
        <v>0.84375</v>
      </c>
      <c r="C9" t="s">
        <v>49</v>
      </c>
      <c r="D9" t="s">
        <v>72</v>
      </c>
      <c r="E9" s="4"/>
      <c r="I9" t="s">
        <v>61</v>
      </c>
      <c r="J9">
        <v>1</v>
      </c>
      <c r="K9">
        <v>0</v>
      </c>
      <c r="L9">
        <v>1</v>
      </c>
      <c r="N9" s="8"/>
    </row>
    <row r="10" spans="1:14">
      <c r="A10" s="1">
        <v>42282</v>
      </c>
      <c r="B10" s="4">
        <v>0.84375</v>
      </c>
      <c r="C10" t="s">
        <v>98</v>
      </c>
      <c r="D10" t="s">
        <v>49</v>
      </c>
      <c r="E10" s="4"/>
      <c r="I10" t="s">
        <v>61</v>
      </c>
      <c r="J10">
        <v>0</v>
      </c>
      <c r="K10">
        <v>1</v>
      </c>
      <c r="L10">
        <v>1</v>
      </c>
      <c r="M10" s="7"/>
      <c r="N10" s="8"/>
    </row>
    <row r="11" spans="1:14">
      <c r="A11" s="1">
        <v>42286</v>
      </c>
      <c r="B11" s="4">
        <v>0.8125</v>
      </c>
      <c r="C11" t="s">
        <v>125</v>
      </c>
      <c r="D11" t="s">
        <v>46</v>
      </c>
      <c r="E11" s="4"/>
      <c r="I11" t="s">
        <v>61</v>
      </c>
      <c r="J11">
        <v>0</v>
      </c>
      <c r="K11">
        <v>1</v>
      </c>
      <c r="L11">
        <v>1</v>
      </c>
      <c r="M11" s="7"/>
      <c r="N11" s="12"/>
    </row>
    <row r="12" spans="1:14">
      <c r="A12" s="1">
        <v>42297</v>
      </c>
      <c r="B12" s="4">
        <v>0.84375</v>
      </c>
      <c r="C12" t="s">
        <v>100</v>
      </c>
      <c r="D12" t="s">
        <v>49</v>
      </c>
      <c r="E12" s="4"/>
      <c r="I12" t="s">
        <v>61</v>
      </c>
      <c r="J12">
        <v>1</v>
      </c>
      <c r="K12">
        <v>0</v>
      </c>
      <c r="L12">
        <v>1</v>
      </c>
      <c r="M12" s="8"/>
      <c r="N12" s="8"/>
    </row>
    <row r="13" spans="1:14">
      <c r="A13" s="1">
        <v>42300</v>
      </c>
      <c r="B13" s="4">
        <v>0.83333333333333337</v>
      </c>
      <c r="C13" t="s">
        <v>104</v>
      </c>
      <c r="D13" t="s">
        <v>46</v>
      </c>
      <c r="E13" s="4"/>
      <c r="I13" t="s">
        <v>61</v>
      </c>
      <c r="J13">
        <v>0</v>
      </c>
      <c r="K13">
        <v>1</v>
      </c>
      <c r="L13">
        <v>1</v>
      </c>
      <c r="N13" s="8"/>
    </row>
    <row r="14" spans="1:14">
      <c r="A14" s="1">
        <v>42303</v>
      </c>
      <c r="B14" s="4">
        <v>0.83333333333333337</v>
      </c>
      <c r="C14" t="s">
        <v>46</v>
      </c>
      <c r="D14" t="s">
        <v>126</v>
      </c>
      <c r="E14" s="4"/>
      <c r="I14" t="s">
        <v>61</v>
      </c>
      <c r="J14">
        <v>0</v>
      </c>
      <c r="K14">
        <v>1</v>
      </c>
      <c r="L14">
        <v>1</v>
      </c>
      <c r="M14" s="10"/>
      <c r="N14" s="8"/>
    </row>
    <row r="15" spans="1:14">
      <c r="A15" s="1">
        <v>42306</v>
      </c>
      <c r="B15" s="4">
        <v>0.84375</v>
      </c>
      <c r="C15" t="s">
        <v>49</v>
      </c>
      <c r="D15" t="s">
        <v>99</v>
      </c>
      <c r="E15" s="4"/>
      <c r="I15" t="s">
        <v>61</v>
      </c>
      <c r="J15">
        <v>1</v>
      </c>
      <c r="K15">
        <v>0</v>
      </c>
      <c r="L15">
        <v>1</v>
      </c>
      <c r="M15" s="8"/>
      <c r="N15" s="8"/>
    </row>
    <row r="16" spans="1:14">
      <c r="A16" s="1">
        <v>42312</v>
      </c>
      <c r="B16" s="4">
        <v>0.83333333333333337</v>
      </c>
      <c r="C16" t="s">
        <v>96</v>
      </c>
      <c r="D16" t="s">
        <v>46</v>
      </c>
      <c r="E16" s="4"/>
      <c r="I16" t="s">
        <v>61</v>
      </c>
      <c r="J16">
        <v>1</v>
      </c>
      <c r="K16">
        <v>0</v>
      </c>
      <c r="L16">
        <v>1</v>
      </c>
      <c r="N16" s="8"/>
    </row>
    <row r="17" spans="1:14">
      <c r="A17" s="1">
        <v>42313</v>
      </c>
      <c r="B17" s="4">
        <v>0.82291666666666663</v>
      </c>
      <c r="C17" t="s">
        <v>97</v>
      </c>
      <c r="D17" t="s">
        <v>49</v>
      </c>
      <c r="E17" s="4"/>
      <c r="I17" t="s">
        <v>61</v>
      </c>
      <c r="J17">
        <v>0</v>
      </c>
      <c r="K17">
        <v>1</v>
      </c>
      <c r="L17">
        <v>1</v>
      </c>
      <c r="M17" s="7"/>
      <c r="N17" s="8"/>
    </row>
    <row r="18" spans="1:14">
      <c r="A18" s="1">
        <v>42324</v>
      </c>
      <c r="B18" s="4">
        <v>0.84375</v>
      </c>
      <c r="C18" t="s">
        <v>112</v>
      </c>
      <c r="D18" t="s">
        <v>46</v>
      </c>
      <c r="E18" s="4"/>
      <c r="I18" t="s">
        <v>61</v>
      </c>
      <c r="J18">
        <v>1</v>
      </c>
      <c r="K18">
        <v>0</v>
      </c>
      <c r="L18">
        <v>1</v>
      </c>
      <c r="M18" s="10"/>
      <c r="N18" s="8"/>
    </row>
    <row r="19" spans="1:14">
      <c r="A19" s="1">
        <v>42324</v>
      </c>
      <c r="B19" s="4">
        <v>0.84375</v>
      </c>
      <c r="C19" t="s">
        <v>72</v>
      </c>
      <c r="D19" t="s">
        <v>49</v>
      </c>
      <c r="E19" s="4"/>
      <c r="I19" t="s">
        <v>61</v>
      </c>
      <c r="J19">
        <v>1</v>
      </c>
      <c r="K19">
        <v>0</v>
      </c>
      <c r="L19">
        <v>1</v>
      </c>
      <c r="N19" s="8"/>
    </row>
    <row r="20" spans="1:14">
      <c r="A20" s="1">
        <v>42331</v>
      </c>
      <c r="B20" s="4">
        <v>0.83333333333333337</v>
      </c>
      <c r="C20" t="s">
        <v>46</v>
      </c>
      <c r="D20" t="s">
        <v>125</v>
      </c>
      <c r="E20" s="4"/>
      <c r="I20" t="s">
        <v>61</v>
      </c>
      <c r="J20">
        <v>0</v>
      </c>
      <c r="K20">
        <v>1</v>
      </c>
      <c r="L20">
        <v>1</v>
      </c>
      <c r="N20" s="8"/>
    </row>
    <row r="21" spans="1:14">
      <c r="A21" s="1">
        <v>42334</v>
      </c>
      <c r="B21" s="4">
        <v>0.84375</v>
      </c>
      <c r="C21" t="s">
        <v>49</v>
      </c>
      <c r="D21" t="s">
        <v>98</v>
      </c>
      <c r="E21" s="4"/>
      <c r="I21" t="s">
        <v>61</v>
      </c>
      <c r="J21">
        <v>0</v>
      </c>
      <c r="K21">
        <v>1</v>
      </c>
      <c r="L21">
        <v>1</v>
      </c>
    </row>
    <row r="22" spans="1:14">
      <c r="A22" s="1"/>
      <c r="D22" s="4"/>
      <c r="I22" s="1"/>
    </row>
    <row r="23" spans="1:14">
      <c r="A23" s="13"/>
      <c r="B23" s="14"/>
      <c r="C23" s="14"/>
      <c r="D23" s="15"/>
      <c r="E23" s="14"/>
      <c r="F23" s="14"/>
      <c r="G23" s="14"/>
      <c r="H23" s="14"/>
      <c r="I23" s="14"/>
    </row>
  </sheetData>
  <sortState ref="A2:D21">
    <sortCondition ref="A2:A21"/>
  </sortState>
  <printOptions gridLines="1"/>
  <pageMargins left="0.70866141732283472" right="0.70866141732283472" top="0.74803149606299213" bottom="0.74803149606299213" header="0.31496062992125984" footer="0.31496062992125984"/>
  <pageSetup paperSize="9" scale="13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139"/>
  <sheetViews>
    <sheetView tabSelected="1" workbookViewId="0">
      <selection activeCell="N136" sqref="N136"/>
    </sheetView>
  </sheetViews>
  <sheetFormatPr defaultRowHeight="15"/>
  <cols>
    <col min="1" max="1" width="8" customWidth="1"/>
    <col min="2" max="2" width="6.5703125" customWidth="1"/>
    <col min="3" max="3" width="21.28515625" customWidth="1"/>
    <col min="4" max="4" width="23.5703125" customWidth="1"/>
    <col min="5" max="5" width="3.140625" customWidth="1"/>
    <col min="6" max="6" width="3.7109375" customWidth="1"/>
    <col min="7" max="7" width="3.85546875" customWidth="1"/>
    <col min="8" max="10" width="9.140625" customWidth="1"/>
    <col min="11" max="11" width="11.28515625" customWidth="1"/>
    <col min="12" max="12" width="4" customWidth="1"/>
  </cols>
  <sheetData>
    <row r="1" spans="1:12">
      <c r="A1" s="1">
        <v>42254</v>
      </c>
      <c r="B1" s="4">
        <v>0.83333333333333337</v>
      </c>
      <c r="C1" t="s">
        <v>46</v>
      </c>
      <c r="D1" t="s">
        <v>104</v>
      </c>
      <c r="E1" t="s">
        <v>81</v>
      </c>
      <c r="F1">
        <v>2</v>
      </c>
      <c r="H1" t="s">
        <v>149</v>
      </c>
      <c r="I1" t="s">
        <v>137</v>
      </c>
      <c r="J1" t="s">
        <v>145</v>
      </c>
      <c r="L1" s="18">
        <f t="shared" ref="L1:L2" si="0">WEEKDAY(A1)</f>
        <v>2</v>
      </c>
    </row>
    <row r="2" spans="1:12">
      <c r="A2" s="1">
        <v>42254</v>
      </c>
      <c r="B2" s="4">
        <v>0.83333333333333337</v>
      </c>
      <c r="C2" t="s">
        <v>47</v>
      </c>
      <c r="D2" t="s">
        <v>129</v>
      </c>
      <c r="E2" t="s">
        <v>81</v>
      </c>
      <c r="F2">
        <v>3</v>
      </c>
      <c r="H2" s="37" t="s">
        <v>136</v>
      </c>
      <c r="I2" t="s">
        <v>151</v>
      </c>
      <c r="J2" t="s">
        <v>152</v>
      </c>
      <c r="L2" s="18">
        <f t="shared" si="0"/>
        <v>2</v>
      </c>
    </row>
    <row r="3" spans="1:12">
      <c r="A3" s="1">
        <v>42254</v>
      </c>
      <c r="B3" s="4">
        <v>0.84375</v>
      </c>
      <c r="C3" t="s">
        <v>132</v>
      </c>
      <c r="D3" t="s">
        <v>133</v>
      </c>
      <c r="E3" t="s">
        <v>81</v>
      </c>
      <c r="F3">
        <v>4</v>
      </c>
      <c r="H3" t="s">
        <v>154</v>
      </c>
      <c r="I3" t="s">
        <v>153</v>
      </c>
      <c r="J3" t="s">
        <v>155</v>
      </c>
      <c r="L3" s="18">
        <f>WEEKDAY(A3)</f>
        <v>2</v>
      </c>
    </row>
    <row r="4" spans="1:12">
      <c r="A4" s="44">
        <v>42254</v>
      </c>
      <c r="B4" s="4">
        <v>0.83333333333333337</v>
      </c>
      <c r="C4" t="s">
        <v>52</v>
      </c>
      <c r="D4" t="s">
        <v>73</v>
      </c>
      <c r="E4" t="s">
        <v>33</v>
      </c>
      <c r="F4">
        <v>6</v>
      </c>
      <c r="H4" t="s">
        <v>147</v>
      </c>
      <c r="I4" t="s">
        <v>148</v>
      </c>
      <c r="L4" s="18">
        <f t="shared" ref="L4" si="1">WEEKDAY(A4)</f>
        <v>2</v>
      </c>
    </row>
    <row r="5" spans="1:12" ht="15.75" thickBot="1">
      <c r="A5" s="44">
        <v>42310</v>
      </c>
      <c r="B5" s="47">
        <v>0.83333333333333337</v>
      </c>
      <c r="C5" s="48" t="s">
        <v>54</v>
      </c>
      <c r="D5" s="48" t="s">
        <v>115</v>
      </c>
      <c r="E5" s="48" t="s">
        <v>33</v>
      </c>
      <c r="F5" s="48">
        <v>7</v>
      </c>
      <c r="G5" s="48"/>
      <c r="H5" s="48" t="s">
        <v>157</v>
      </c>
      <c r="I5" s="48" t="s">
        <v>158</v>
      </c>
      <c r="J5" s="48" t="s">
        <v>159</v>
      </c>
      <c r="K5" s="48"/>
      <c r="L5" s="52">
        <f t="shared" ref="L5:L73" si="2">WEEKDAY(A5)</f>
        <v>2</v>
      </c>
    </row>
    <row r="6" spans="1:12" ht="15.75" thickBot="1">
      <c r="A6" s="1">
        <v>42257</v>
      </c>
      <c r="B6" s="4">
        <v>0.82291666666666663</v>
      </c>
      <c r="C6" t="s">
        <v>124</v>
      </c>
      <c r="D6" t="s">
        <v>45</v>
      </c>
      <c r="E6" t="s">
        <v>81</v>
      </c>
      <c r="F6">
        <v>1</v>
      </c>
      <c r="H6" s="34" t="s">
        <v>141</v>
      </c>
      <c r="I6" s="35" t="s">
        <v>142</v>
      </c>
      <c r="J6" s="36" t="s">
        <v>143</v>
      </c>
      <c r="L6" s="18">
        <f t="shared" si="2"/>
        <v>5</v>
      </c>
    </row>
    <row r="7" spans="1:12" ht="15.75" thickTop="1">
      <c r="A7" s="1">
        <v>42257</v>
      </c>
      <c r="B7" s="4">
        <v>0.83333333333333337</v>
      </c>
      <c r="C7" t="s">
        <v>93</v>
      </c>
      <c r="D7" t="s">
        <v>53</v>
      </c>
      <c r="E7" t="s">
        <v>33</v>
      </c>
      <c r="F7">
        <v>2</v>
      </c>
      <c r="H7" s="37" t="s">
        <v>144</v>
      </c>
      <c r="I7" s="45" t="s">
        <v>145</v>
      </c>
      <c r="J7" s="33"/>
      <c r="K7" s="42" t="s">
        <v>161</v>
      </c>
      <c r="L7" s="18">
        <f t="shared" si="2"/>
        <v>5</v>
      </c>
    </row>
    <row r="8" spans="1:12" ht="15.75" thickBot="1">
      <c r="A8" s="1">
        <v>42257</v>
      </c>
      <c r="B8" s="4">
        <v>0.82291666666666663</v>
      </c>
      <c r="C8" t="s">
        <v>49</v>
      </c>
      <c r="D8" t="s">
        <v>100</v>
      </c>
      <c r="E8" t="s">
        <v>33</v>
      </c>
      <c r="F8">
        <v>3</v>
      </c>
      <c r="H8" s="37" t="s">
        <v>136</v>
      </c>
      <c r="I8" s="33" t="s">
        <v>137</v>
      </c>
      <c r="J8" s="33"/>
      <c r="K8" s="43" t="s">
        <v>137</v>
      </c>
      <c r="L8" s="18">
        <f t="shared" si="2"/>
        <v>5</v>
      </c>
    </row>
    <row r="9" spans="1:12" ht="15.75" thickTop="1">
      <c r="A9" s="44">
        <v>42289</v>
      </c>
      <c r="B9" s="47">
        <v>0.83333333333333337</v>
      </c>
      <c r="C9" s="48" t="s">
        <v>50</v>
      </c>
      <c r="D9" s="48" t="s">
        <v>82</v>
      </c>
      <c r="E9" s="48" t="s">
        <v>33</v>
      </c>
      <c r="F9" s="48">
        <v>4</v>
      </c>
      <c r="G9" s="48"/>
      <c r="H9" s="49" t="s">
        <v>146</v>
      </c>
      <c r="I9" s="50" t="s">
        <v>151</v>
      </c>
      <c r="J9" s="51"/>
      <c r="K9" s="48"/>
      <c r="L9" s="52">
        <f t="shared" si="2"/>
        <v>2</v>
      </c>
    </row>
    <row r="10" spans="1:12">
      <c r="A10" s="1">
        <v>42257</v>
      </c>
      <c r="B10" s="4">
        <v>0.83333333333333337</v>
      </c>
      <c r="C10" t="s">
        <v>73</v>
      </c>
      <c r="D10" t="s">
        <v>52</v>
      </c>
      <c r="E10" t="s">
        <v>33</v>
      </c>
      <c r="F10">
        <v>6</v>
      </c>
      <c r="H10" s="37" t="s">
        <v>149</v>
      </c>
      <c r="I10" s="33" t="s">
        <v>148</v>
      </c>
      <c r="J10" s="38"/>
      <c r="L10" s="18">
        <f t="shared" si="2"/>
        <v>5</v>
      </c>
    </row>
    <row r="11" spans="1:12" ht="15.75" thickBot="1">
      <c r="A11" s="44">
        <v>42289</v>
      </c>
      <c r="B11" s="47">
        <v>0.83333333333333337</v>
      </c>
      <c r="C11" s="48" t="s">
        <v>57</v>
      </c>
      <c r="D11" s="48" t="s">
        <v>80</v>
      </c>
      <c r="E11" s="48" t="s">
        <v>33</v>
      </c>
      <c r="F11" s="48">
        <v>8</v>
      </c>
      <c r="G11" s="48"/>
      <c r="H11" s="53" t="s">
        <v>160</v>
      </c>
      <c r="I11" s="54" t="s">
        <v>155</v>
      </c>
      <c r="J11" s="55"/>
      <c r="K11" s="48"/>
      <c r="L11" s="52">
        <f t="shared" si="2"/>
        <v>2</v>
      </c>
    </row>
    <row r="12" spans="1:12">
      <c r="A12" s="1">
        <v>42258</v>
      </c>
      <c r="B12" s="4">
        <v>0.84375</v>
      </c>
      <c r="C12" t="s">
        <v>75</v>
      </c>
      <c r="D12" t="s">
        <v>48</v>
      </c>
      <c r="E12" t="s">
        <v>33</v>
      </c>
      <c r="F12">
        <v>1</v>
      </c>
      <c r="H12" t="s">
        <v>143</v>
      </c>
      <c r="I12" t="s">
        <v>142</v>
      </c>
      <c r="L12" s="18">
        <f t="shared" si="2"/>
        <v>6</v>
      </c>
    </row>
    <row r="13" spans="1:12" ht="15.75" thickBot="1">
      <c r="A13" s="1">
        <v>42258</v>
      </c>
      <c r="B13" s="4">
        <v>0.83333333333333337</v>
      </c>
      <c r="C13" t="s">
        <v>106</v>
      </c>
      <c r="D13" t="s">
        <v>51</v>
      </c>
      <c r="E13" t="s">
        <v>33</v>
      </c>
      <c r="F13">
        <v>5</v>
      </c>
      <c r="H13" t="s">
        <v>156</v>
      </c>
      <c r="I13" t="s">
        <v>153</v>
      </c>
      <c r="L13" s="18">
        <f t="shared" si="2"/>
        <v>6</v>
      </c>
    </row>
    <row r="14" spans="1:12" ht="15.75" thickBot="1">
      <c r="A14" s="1">
        <v>42261</v>
      </c>
      <c r="B14" s="4">
        <v>0.83333333333333337</v>
      </c>
      <c r="C14" t="s">
        <v>45</v>
      </c>
      <c r="D14" t="s">
        <v>122</v>
      </c>
      <c r="E14" t="s">
        <v>81</v>
      </c>
      <c r="F14">
        <v>1</v>
      </c>
      <c r="H14" s="34" t="s">
        <v>141</v>
      </c>
      <c r="I14" s="35" t="s">
        <v>142</v>
      </c>
      <c r="J14" s="36" t="s">
        <v>143</v>
      </c>
      <c r="L14" s="18">
        <f t="shared" si="2"/>
        <v>2</v>
      </c>
    </row>
    <row r="15" spans="1:12" ht="15.75" thickTop="1">
      <c r="A15" s="1">
        <v>42261</v>
      </c>
      <c r="B15" s="4">
        <v>0.82291666666666663</v>
      </c>
      <c r="C15" t="s">
        <v>128</v>
      </c>
      <c r="D15" t="s">
        <v>47</v>
      </c>
      <c r="E15" t="s">
        <v>81</v>
      </c>
      <c r="F15">
        <v>3</v>
      </c>
      <c r="H15" s="37" t="s">
        <v>150</v>
      </c>
      <c r="I15" s="33" t="s">
        <v>151</v>
      </c>
      <c r="J15" s="38" t="s">
        <v>152</v>
      </c>
      <c r="K15" s="42" t="s">
        <v>161</v>
      </c>
      <c r="L15" s="18">
        <f t="shared" si="2"/>
        <v>2</v>
      </c>
    </row>
    <row r="16" spans="1:12">
      <c r="A16" s="1">
        <v>42261</v>
      </c>
      <c r="B16" s="4">
        <v>0.83333333333333337</v>
      </c>
      <c r="C16" t="s">
        <v>133</v>
      </c>
      <c r="D16" t="s">
        <v>134</v>
      </c>
      <c r="E16" t="s">
        <v>81</v>
      </c>
      <c r="F16">
        <v>4</v>
      </c>
      <c r="H16" s="37" t="s">
        <v>154</v>
      </c>
      <c r="I16" s="33" t="s">
        <v>153</v>
      </c>
      <c r="J16" s="38" t="s">
        <v>155</v>
      </c>
      <c r="K16" s="46" t="s">
        <v>165</v>
      </c>
      <c r="L16" s="18">
        <f t="shared" si="2"/>
        <v>2</v>
      </c>
    </row>
    <row r="17" spans="1:12" ht="15.75" thickBot="1">
      <c r="A17" s="1">
        <v>42261</v>
      </c>
      <c r="B17" s="4">
        <v>0.83333333333333337</v>
      </c>
      <c r="C17" t="s">
        <v>105</v>
      </c>
      <c r="D17" t="s">
        <v>50</v>
      </c>
      <c r="E17" t="s">
        <v>33</v>
      </c>
      <c r="F17">
        <v>4</v>
      </c>
      <c r="H17" s="37" t="s">
        <v>167</v>
      </c>
      <c r="I17" s="33" t="s">
        <v>151</v>
      </c>
      <c r="J17" s="38"/>
      <c r="K17" s="43" t="s">
        <v>137</v>
      </c>
      <c r="L17" s="18">
        <f t="shared" si="2"/>
        <v>2</v>
      </c>
    </row>
    <row r="18" spans="1:12" ht="15.75" thickTop="1">
      <c r="A18" s="1">
        <v>42261</v>
      </c>
      <c r="B18" s="4">
        <v>0.83333333333333337</v>
      </c>
      <c r="C18" t="s">
        <v>52</v>
      </c>
      <c r="D18" t="s">
        <v>59</v>
      </c>
      <c r="E18" t="s">
        <v>33</v>
      </c>
      <c r="F18">
        <v>6</v>
      </c>
      <c r="H18" s="37" t="s">
        <v>149</v>
      </c>
      <c r="I18" s="33" t="s">
        <v>148</v>
      </c>
      <c r="J18" s="38"/>
      <c r="L18" s="18">
        <f t="shared" si="2"/>
        <v>2</v>
      </c>
    </row>
    <row r="19" spans="1:12" ht="15.75" thickBot="1">
      <c r="A19" s="1">
        <v>42261</v>
      </c>
      <c r="B19" s="4">
        <v>0.84375</v>
      </c>
      <c r="C19" t="s">
        <v>114</v>
      </c>
      <c r="D19" t="s">
        <v>54</v>
      </c>
      <c r="E19" t="s">
        <v>33</v>
      </c>
      <c r="F19">
        <v>7</v>
      </c>
      <c r="H19" s="39" t="s">
        <v>157</v>
      </c>
      <c r="I19" s="40" t="s">
        <v>158</v>
      </c>
      <c r="J19" s="41" t="s">
        <v>159</v>
      </c>
      <c r="L19" s="18">
        <f t="shared" si="2"/>
        <v>2</v>
      </c>
    </row>
    <row r="20" spans="1:12">
      <c r="A20" s="1">
        <v>42262</v>
      </c>
      <c r="B20" s="4">
        <v>0.83333333333333337</v>
      </c>
      <c r="C20" t="s">
        <v>120</v>
      </c>
      <c r="D20" t="s">
        <v>57</v>
      </c>
      <c r="E20" t="s">
        <v>33</v>
      </c>
      <c r="F20">
        <v>8</v>
      </c>
      <c r="H20" t="s">
        <v>160</v>
      </c>
      <c r="I20" t="s">
        <v>155</v>
      </c>
      <c r="L20" s="18">
        <f t="shared" si="2"/>
        <v>3</v>
      </c>
    </row>
    <row r="21" spans="1:12" ht="15.75" thickBot="1">
      <c r="A21" s="44">
        <v>42263</v>
      </c>
      <c r="B21" s="4">
        <v>0.83333333333333337</v>
      </c>
      <c r="C21" t="s">
        <v>51</v>
      </c>
      <c r="D21" t="s">
        <v>107</v>
      </c>
      <c r="E21" t="s">
        <v>33</v>
      </c>
      <c r="F21">
        <v>5</v>
      </c>
      <c r="H21" s="40" t="s">
        <v>156</v>
      </c>
      <c r="I21" s="40" t="s">
        <v>153</v>
      </c>
      <c r="J21" s="40"/>
      <c r="L21" s="18">
        <f t="shared" ref="L21" si="3">WEEKDAY(A21)</f>
        <v>4</v>
      </c>
    </row>
    <row r="22" spans="1:12" ht="15.75" thickBot="1">
      <c r="A22" s="1">
        <v>42264</v>
      </c>
      <c r="B22" s="4">
        <v>0.83333333333333337</v>
      </c>
      <c r="C22" t="s">
        <v>48</v>
      </c>
      <c r="D22" t="s">
        <v>84</v>
      </c>
      <c r="E22" t="s">
        <v>33</v>
      </c>
      <c r="F22">
        <v>1</v>
      </c>
      <c r="H22" s="34" t="s">
        <v>143</v>
      </c>
      <c r="I22" s="35" t="s">
        <v>142</v>
      </c>
      <c r="J22" s="36"/>
      <c r="L22" s="18">
        <f t="shared" si="2"/>
        <v>5</v>
      </c>
    </row>
    <row r="23" spans="1:12" ht="15.75" thickTop="1">
      <c r="A23" s="1">
        <v>42264</v>
      </c>
      <c r="B23" s="4">
        <v>0.83333333333333337</v>
      </c>
      <c r="C23" t="s">
        <v>53</v>
      </c>
      <c r="D23" t="s">
        <v>90</v>
      </c>
      <c r="E23" t="s">
        <v>33</v>
      </c>
      <c r="F23">
        <v>2</v>
      </c>
      <c r="H23" s="37" t="s">
        <v>144</v>
      </c>
      <c r="I23" s="33" t="s">
        <v>141</v>
      </c>
      <c r="J23" s="38"/>
      <c r="K23" s="42" t="s">
        <v>161</v>
      </c>
      <c r="L23" s="18">
        <f t="shared" si="2"/>
        <v>5</v>
      </c>
    </row>
    <row r="24" spans="1:12" ht="15.75" thickBot="1">
      <c r="A24" s="1">
        <v>42264</v>
      </c>
      <c r="B24" s="4">
        <v>0.82291666666666663</v>
      </c>
      <c r="C24" t="s">
        <v>99</v>
      </c>
      <c r="D24" t="s">
        <v>49</v>
      </c>
      <c r="E24" t="s">
        <v>33</v>
      </c>
      <c r="F24">
        <v>3</v>
      </c>
      <c r="H24" s="37" t="s">
        <v>136</v>
      </c>
      <c r="I24" s="33" t="s">
        <v>137</v>
      </c>
      <c r="J24" s="38"/>
      <c r="K24" s="43" t="s">
        <v>162</v>
      </c>
      <c r="L24" s="18">
        <f t="shared" si="2"/>
        <v>5</v>
      </c>
    </row>
    <row r="25" spans="1:12" ht="15.75" thickTop="1">
      <c r="A25" s="44">
        <v>42263</v>
      </c>
      <c r="B25" s="15">
        <v>0.83333333333333337</v>
      </c>
      <c r="C25" s="14" t="s">
        <v>51</v>
      </c>
      <c r="D25" s="14" t="s">
        <v>107</v>
      </c>
      <c r="E25" s="14" t="s">
        <v>33</v>
      </c>
      <c r="F25" s="14">
        <v>5</v>
      </c>
      <c r="G25" s="14"/>
      <c r="H25" s="67" t="s">
        <v>156</v>
      </c>
      <c r="I25" s="67" t="s">
        <v>153</v>
      </c>
      <c r="J25" s="35"/>
      <c r="L25" s="18">
        <f t="shared" si="2"/>
        <v>4</v>
      </c>
    </row>
    <row r="26" spans="1:12">
      <c r="A26" s="1">
        <v>42265</v>
      </c>
      <c r="B26" s="4">
        <v>0.83333333333333337</v>
      </c>
      <c r="C26" t="s">
        <v>126</v>
      </c>
      <c r="D26" t="s">
        <v>46</v>
      </c>
      <c r="E26" t="s">
        <v>81</v>
      </c>
      <c r="F26">
        <v>2</v>
      </c>
      <c r="H26" t="s">
        <v>149</v>
      </c>
      <c r="I26" t="s">
        <v>137</v>
      </c>
      <c r="J26" t="s">
        <v>145</v>
      </c>
      <c r="L26" s="18">
        <f t="shared" si="2"/>
        <v>6</v>
      </c>
    </row>
    <row r="27" spans="1:12">
      <c r="A27" s="1">
        <v>42268</v>
      </c>
      <c r="B27" s="4">
        <v>0.83333333333333337</v>
      </c>
      <c r="C27" t="s">
        <v>46</v>
      </c>
      <c r="D27" t="s">
        <v>96</v>
      </c>
      <c r="E27" t="s">
        <v>81</v>
      </c>
      <c r="F27">
        <v>2</v>
      </c>
      <c r="H27" t="s">
        <v>149</v>
      </c>
      <c r="I27" t="s">
        <v>137</v>
      </c>
      <c r="J27" t="s">
        <v>145</v>
      </c>
      <c r="L27" s="18">
        <f t="shared" si="2"/>
        <v>2</v>
      </c>
    </row>
    <row r="28" spans="1:12">
      <c r="A28" s="1">
        <v>42268</v>
      </c>
      <c r="B28" s="4">
        <v>0.83333333333333337</v>
      </c>
      <c r="C28" t="s">
        <v>127</v>
      </c>
      <c r="D28" t="s">
        <v>47</v>
      </c>
      <c r="E28" t="s">
        <v>81</v>
      </c>
      <c r="F28">
        <v>3</v>
      </c>
      <c r="H28" t="s">
        <v>150</v>
      </c>
      <c r="I28" t="s">
        <v>151</v>
      </c>
      <c r="J28" t="s">
        <v>152</v>
      </c>
      <c r="L28" s="18">
        <f t="shared" si="2"/>
        <v>2</v>
      </c>
    </row>
    <row r="29" spans="1:12">
      <c r="A29" s="1">
        <v>42268</v>
      </c>
      <c r="B29" s="4">
        <v>0.83333333333333337</v>
      </c>
      <c r="C29" t="s">
        <v>133</v>
      </c>
      <c r="D29" t="s">
        <v>135</v>
      </c>
      <c r="E29" t="s">
        <v>81</v>
      </c>
      <c r="F29">
        <v>4</v>
      </c>
      <c r="H29" t="s">
        <v>154</v>
      </c>
      <c r="I29" t="s">
        <v>153</v>
      </c>
      <c r="J29" t="s">
        <v>155</v>
      </c>
      <c r="L29" s="18">
        <f t="shared" si="2"/>
        <v>2</v>
      </c>
    </row>
    <row r="30" spans="1:12">
      <c r="A30" s="1">
        <v>42268</v>
      </c>
      <c r="B30" s="4">
        <v>0.83333333333333337</v>
      </c>
      <c r="C30" t="s">
        <v>86</v>
      </c>
      <c r="D30" t="s">
        <v>48</v>
      </c>
      <c r="E30" t="s">
        <v>33</v>
      </c>
      <c r="F30">
        <v>1</v>
      </c>
      <c r="H30" t="s">
        <v>143</v>
      </c>
      <c r="I30" t="s">
        <v>142</v>
      </c>
      <c r="L30" s="18">
        <f t="shared" si="2"/>
        <v>2</v>
      </c>
    </row>
    <row r="31" spans="1:12">
      <c r="A31" s="1">
        <v>42268</v>
      </c>
      <c r="B31" s="4">
        <v>0.83333333333333337</v>
      </c>
      <c r="C31" t="s">
        <v>54</v>
      </c>
      <c r="D31" t="s">
        <v>113</v>
      </c>
      <c r="E31" t="s">
        <v>33</v>
      </c>
      <c r="F31">
        <v>7</v>
      </c>
      <c r="H31" t="s">
        <v>157</v>
      </c>
      <c r="I31" t="s">
        <v>158</v>
      </c>
      <c r="J31" t="s">
        <v>159</v>
      </c>
      <c r="L31" s="18">
        <f t="shared" si="2"/>
        <v>2</v>
      </c>
    </row>
    <row r="32" spans="1:12" ht="15.75" thickBot="1">
      <c r="A32" s="1">
        <v>42269</v>
      </c>
      <c r="B32" s="4">
        <v>0.84375</v>
      </c>
      <c r="C32" t="s">
        <v>110</v>
      </c>
      <c r="D32" t="s">
        <v>52</v>
      </c>
      <c r="E32" t="s">
        <v>33</v>
      </c>
      <c r="F32">
        <v>6</v>
      </c>
      <c r="H32" t="s">
        <v>166</v>
      </c>
      <c r="I32" t="s">
        <v>148</v>
      </c>
      <c r="L32" s="18">
        <f t="shared" si="2"/>
        <v>3</v>
      </c>
    </row>
    <row r="33" spans="1:12" ht="15.75" thickBot="1">
      <c r="A33" s="1">
        <v>42271</v>
      </c>
      <c r="B33" s="4">
        <v>0.82291666666666663</v>
      </c>
      <c r="C33" t="s">
        <v>49</v>
      </c>
      <c r="D33" t="s">
        <v>97</v>
      </c>
      <c r="E33" t="s">
        <v>33</v>
      </c>
      <c r="F33">
        <v>3</v>
      </c>
      <c r="H33" s="34" t="s">
        <v>136</v>
      </c>
      <c r="I33" s="35" t="s">
        <v>137</v>
      </c>
      <c r="J33" s="36"/>
      <c r="L33" s="18">
        <f t="shared" si="2"/>
        <v>5</v>
      </c>
    </row>
    <row r="34" spans="1:12" ht="15.75" thickTop="1">
      <c r="A34" s="1">
        <v>42271</v>
      </c>
      <c r="B34" s="4">
        <v>0.83333333333333337</v>
      </c>
      <c r="C34" t="s">
        <v>50</v>
      </c>
      <c r="D34" t="s">
        <v>102</v>
      </c>
      <c r="E34" t="s">
        <v>33</v>
      </c>
      <c r="F34">
        <v>4</v>
      </c>
      <c r="H34" s="37" t="s">
        <v>167</v>
      </c>
      <c r="I34" s="33" t="s">
        <v>151</v>
      </c>
      <c r="J34" s="38"/>
      <c r="K34" s="42" t="s">
        <v>161</v>
      </c>
      <c r="L34" s="18">
        <f t="shared" si="2"/>
        <v>5</v>
      </c>
    </row>
    <row r="35" spans="1:12" ht="15.75" thickBot="1">
      <c r="A35" s="1">
        <v>42271</v>
      </c>
      <c r="B35" s="4">
        <v>0.83333333333333337</v>
      </c>
      <c r="C35" t="s">
        <v>108</v>
      </c>
      <c r="D35" t="s">
        <v>51</v>
      </c>
      <c r="E35" t="s">
        <v>33</v>
      </c>
      <c r="F35">
        <v>5</v>
      </c>
      <c r="H35" s="37" t="s">
        <v>151</v>
      </c>
      <c r="I35" s="33" t="s">
        <v>153</v>
      </c>
      <c r="J35" s="38"/>
      <c r="K35" s="43" t="s">
        <v>149</v>
      </c>
      <c r="L35" s="18">
        <f t="shared" si="2"/>
        <v>5</v>
      </c>
    </row>
    <row r="36" spans="1:12" ht="16.5" thickTop="1" thickBot="1">
      <c r="A36" s="1">
        <v>42271</v>
      </c>
      <c r="B36" s="4">
        <v>0.83333333333333337</v>
      </c>
      <c r="C36" t="s">
        <v>57</v>
      </c>
      <c r="D36" t="s">
        <v>117</v>
      </c>
      <c r="E36" t="s">
        <v>33</v>
      </c>
      <c r="F36">
        <v>8</v>
      </c>
      <c r="H36" s="39" t="s">
        <v>160</v>
      </c>
      <c r="I36" s="40" t="s">
        <v>155</v>
      </c>
      <c r="J36" s="41"/>
      <c r="L36" s="18">
        <f t="shared" si="2"/>
        <v>5</v>
      </c>
    </row>
    <row r="37" spans="1:12">
      <c r="A37" s="44">
        <v>42269</v>
      </c>
      <c r="B37" s="4">
        <v>0.83333333333333337</v>
      </c>
      <c r="C37" t="s">
        <v>70</v>
      </c>
      <c r="D37" t="s">
        <v>45</v>
      </c>
      <c r="E37" t="s">
        <v>81</v>
      </c>
      <c r="F37">
        <v>1</v>
      </c>
      <c r="H37" t="s">
        <v>141</v>
      </c>
      <c r="I37" t="s">
        <v>142</v>
      </c>
      <c r="J37" t="s">
        <v>143</v>
      </c>
      <c r="L37" s="18">
        <f t="shared" si="2"/>
        <v>3</v>
      </c>
    </row>
    <row r="38" spans="1:12">
      <c r="A38" s="1">
        <v>42272</v>
      </c>
      <c r="B38" s="4">
        <v>0.85416666666666663</v>
      </c>
      <c r="C38" t="s">
        <v>92</v>
      </c>
      <c r="D38" t="s">
        <v>53</v>
      </c>
      <c r="E38" t="s">
        <v>33</v>
      </c>
      <c r="F38">
        <v>2</v>
      </c>
      <c r="H38" t="s">
        <v>144</v>
      </c>
      <c r="I38" t="s">
        <v>141</v>
      </c>
      <c r="L38" s="18">
        <f t="shared" si="2"/>
        <v>6</v>
      </c>
    </row>
    <row r="39" spans="1:12">
      <c r="A39" s="1">
        <v>42275</v>
      </c>
      <c r="B39" s="4">
        <v>0.83333333333333337</v>
      </c>
      <c r="C39" t="s">
        <v>46</v>
      </c>
      <c r="D39" t="s">
        <v>112</v>
      </c>
      <c r="E39" t="s">
        <v>81</v>
      </c>
      <c r="F39">
        <v>2</v>
      </c>
      <c r="H39" t="s">
        <v>149</v>
      </c>
      <c r="I39" t="s">
        <v>137</v>
      </c>
      <c r="J39" t="s">
        <v>145</v>
      </c>
      <c r="L39" s="18">
        <f t="shared" si="2"/>
        <v>2</v>
      </c>
    </row>
    <row r="40" spans="1:12">
      <c r="A40" s="1">
        <v>42275</v>
      </c>
      <c r="B40" s="4">
        <v>0.83333333333333337</v>
      </c>
      <c r="C40" t="s">
        <v>47</v>
      </c>
      <c r="D40" t="s">
        <v>80</v>
      </c>
      <c r="E40" t="s">
        <v>81</v>
      </c>
      <c r="F40">
        <v>3</v>
      </c>
      <c r="H40" t="s">
        <v>150</v>
      </c>
      <c r="I40" t="s">
        <v>151</v>
      </c>
      <c r="J40" t="s">
        <v>152</v>
      </c>
      <c r="L40" s="18">
        <f t="shared" si="2"/>
        <v>2</v>
      </c>
    </row>
    <row r="41" spans="1:12">
      <c r="A41" s="1">
        <v>42275</v>
      </c>
      <c r="B41" s="4">
        <v>0.83333333333333337</v>
      </c>
      <c r="C41" t="s">
        <v>58</v>
      </c>
      <c r="D41" t="s">
        <v>133</v>
      </c>
      <c r="E41" t="s">
        <v>81</v>
      </c>
      <c r="F41">
        <v>4</v>
      </c>
      <c r="H41" t="s">
        <v>154</v>
      </c>
      <c r="I41" t="s">
        <v>153</v>
      </c>
      <c r="J41" t="s">
        <v>155</v>
      </c>
      <c r="L41" s="18">
        <f t="shared" si="2"/>
        <v>2</v>
      </c>
    </row>
    <row r="42" spans="1:12">
      <c r="A42" s="1">
        <v>42275</v>
      </c>
      <c r="B42" s="4">
        <v>0.83333333333333337</v>
      </c>
      <c r="C42" t="s">
        <v>54</v>
      </c>
      <c r="D42" t="s">
        <v>112</v>
      </c>
      <c r="E42" t="s">
        <v>33</v>
      </c>
      <c r="F42">
        <v>7</v>
      </c>
      <c r="H42" t="s">
        <v>157</v>
      </c>
      <c r="I42" t="s">
        <v>158</v>
      </c>
      <c r="J42" t="s">
        <v>159</v>
      </c>
      <c r="L42" s="18">
        <f t="shared" si="2"/>
        <v>2</v>
      </c>
    </row>
    <row r="43" spans="1:12">
      <c r="A43" s="1">
        <v>42276</v>
      </c>
      <c r="B43" s="4">
        <v>0.83333333333333337</v>
      </c>
      <c r="C43" t="s">
        <v>91</v>
      </c>
      <c r="D43" t="s">
        <v>53</v>
      </c>
      <c r="E43" t="s">
        <v>33</v>
      </c>
      <c r="F43">
        <v>2</v>
      </c>
      <c r="H43" t="s">
        <v>144</v>
      </c>
      <c r="I43" t="s">
        <v>141</v>
      </c>
      <c r="L43" s="18">
        <f t="shared" si="2"/>
        <v>3</v>
      </c>
    </row>
    <row r="44" spans="1:12" ht="15.75" thickBot="1">
      <c r="A44" s="1">
        <v>42276</v>
      </c>
      <c r="B44" s="4">
        <v>0.83333333333333337</v>
      </c>
      <c r="C44" t="s">
        <v>77</v>
      </c>
      <c r="D44" t="s">
        <v>52</v>
      </c>
      <c r="E44" t="s">
        <v>33</v>
      </c>
      <c r="F44">
        <v>6</v>
      </c>
      <c r="H44" t="s">
        <v>166</v>
      </c>
      <c r="I44" t="s">
        <v>148</v>
      </c>
      <c r="L44" s="18">
        <f t="shared" si="2"/>
        <v>3</v>
      </c>
    </row>
    <row r="45" spans="1:12" ht="15.75" thickBot="1">
      <c r="A45" s="1">
        <v>42278</v>
      </c>
      <c r="B45" s="4">
        <v>0.83333333333333337</v>
      </c>
      <c r="C45" t="s">
        <v>48</v>
      </c>
      <c r="D45" t="s">
        <v>85</v>
      </c>
      <c r="E45" t="s">
        <v>33</v>
      </c>
      <c r="F45">
        <v>1</v>
      </c>
      <c r="H45" s="34" t="s">
        <v>143</v>
      </c>
      <c r="I45" s="35" t="s">
        <v>142</v>
      </c>
      <c r="J45" s="36"/>
      <c r="L45" s="18">
        <f t="shared" si="2"/>
        <v>5</v>
      </c>
    </row>
    <row r="46" spans="1:12" ht="15.75" thickTop="1">
      <c r="A46" s="1">
        <v>42278</v>
      </c>
      <c r="B46" s="4">
        <v>0.84375</v>
      </c>
      <c r="C46" t="s">
        <v>49</v>
      </c>
      <c r="D46" t="s">
        <v>72</v>
      </c>
      <c r="E46" t="s">
        <v>33</v>
      </c>
      <c r="F46">
        <v>3</v>
      </c>
      <c r="H46" s="37" t="s">
        <v>136</v>
      </c>
      <c r="I46" s="33" t="s">
        <v>138</v>
      </c>
      <c r="J46" s="38"/>
      <c r="K46" s="42" t="s">
        <v>161</v>
      </c>
      <c r="L46" s="18">
        <f t="shared" si="2"/>
        <v>5</v>
      </c>
    </row>
    <row r="47" spans="1:12" ht="15.75" thickBot="1">
      <c r="A47" s="1">
        <v>42278</v>
      </c>
      <c r="B47" s="4">
        <v>0.83333333333333337</v>
      </c>
      <c r="C47" t="s">
        <v>104</v>
      </c>
      <c r="D47" t="s">
        <v>50</v>
      </c>
      <c r="E47" t="s">
        <v>33</v>
      </c>
      <c r="F47">
        <v>4</v>
      </c>
      <c r="H47" s="37" t="s">
        <v>167</v>
      </c>
      <c r="I47" s="33" t="s">
        <v>151</v>
      </c>
      <c r="J47" s="38"/>
      <c r="K47" s="43" t="s">
        <v>141</v>
      </c>
      <c r="L47" s="18">
        <f t="shared" si="2"/>
        <v>5</v>
      </c>
    </row>
    <row r="48" spans="1:12" ht="16.5" thickTop="1" thickBot="1">
      <c r="A48" s="1">
        <v>42278</v>
      </c>
      <c r="B48" s="4">
        <v>0.83333333333333337</v>
      </c>
      <c r="C48" t="s">
        <v>51</v>
      </c>
      <c r="D48" t="s">
        <v>78</v>
      </c>
      <c r="E48" t="s">
        <v>33</v>
      </c>
      <c r="F48">
        <v>5</v>
      </c>
      <c r="H48" s="39" t="s">
        <v>156</v>
      </c>
      <c r="I48" s="40" t="s">
        <v>153</v>
      </c>
      <c r="J48" s="41"/>
      <c r="L48" s="18">
        <f t="shared" si="2"/>
        <v>5</v>
      </c>
    </row>
    <row r="49" spans="1:12">
      <c r="A49" s="1">
        <v>42279</v>
      </c>
      <c r="B49" s="4">
        <v>0.83333333333333337</v>
      </c>
      <c r="C49" t="s">
        <v>91</v>
      </c>
      <c r="D49" t="s">
        <v>45</v>
      </c>
      <c r="E49" t="s">
        <v>81</v>
      </c>
      <c r="F49">
        <v>1</v>
      </c>
      <c r="H49" t="s">
        <v>141</v>
      </c>
      <c r="I49" t="s">
        <v>142</v>
      </c>
      <c r="J49" t="s">
        <v>143</v>
      </c>
      <c r="L49" s="18">
        <f t="shared" si="2"/>
        <v>6</v>
      </c>
    </row>
    <row r="50" spans="1:12" ht="15.75" thickBot="1">
      <c r="A50" s="1">
        <v>42279</v>
      </c>
      <c r="B50" s="4">
        <v>0.83333333333333337</v>
      </c>
      <c r="C50" t="s">
        <v>119</v>
      </c>
      <c r="D50" t="s">
        <v>57</v>
      </c>
      <c r="E50" t="s">
        <v>33</v>
      </c>
      <c r="F50">
        <v>8</v>
      </c>
      <c r="H50" t="s">
        <v>160</v>
      </c>
      <c r="I50" t="s">
        <v>155</v>
      </c>
      <c r="L50" s="18">
        <f t="shared" si="2"/>
        <v>6</v>
      </c>
    </row>
    <row r="51" spans="1:12" ht="15.75" thickBot="1">
      <c r="A51" s="1">
        <v>42282</v>
      </c>
      <c r="B51" s="4">
        <v>0.83333333333333337</v>
      </c>
      <c r="C51" t="s">
        <v>45</v>
      </c>
      <c r="D51" t="s">
        <v>123</v>
      </c>
      <c r="E51" t="s">
        <v>81</v>
      </c>
      <c r="F51">
        <v>1</v>
      </c>
      <c r="H51" s="34" t="s">
        <v>141</v>
      </c>
      <c r="I51" s="35" t="s">
        <v>142</v>
      </c>
      <c r="J51" s="36" t="s">
        <v>143</v>
      </c>
      <c r="L51" s="18">
        <f t="shared" si="2"/>
        <v>2</v>
      </c>
    </row>
    <row r="52" spans="1:12" ht="15.75" thickTop="1">
      <c r="A52" s="1">
        <v>42282</v>
      </c>
      <c r="B52" s="4">
        <v>0.83333333333333337</v>
      </c>
      <c r="C52" t="s">
        <v>47</v>
      </c>
      <c r="D52" t="s">
        <v>130</v>
      </c>
      <c r="E52" t="s">
        <v>81</v>
      </c>
      <c r="F52">
        <v>3</v>
      </c>
      <c r="H52" s="37" t="s">
        <v>150</v>
      </c>
      <c r="I52" s="33" t="s">
        <v>151</v>
      </c>
      <c r="J52" s="33" t="s">
        <v>152</v>
      </c>
      <c r="K52" s="42" t="s">
        <v>161</v>
      </c>
      <c r="L52" s="18">
        <f t="shared" si="2"/>
        <v>2</v>
      </c>
    </row>
    <row r="53" spans="1:12">
      <c r="A53" s="1">
        <v>42282</v>
      </c>
      <c r="B53" s="4">
        <v>0.83333333333333337</v>
      </c>
      <c r="C53" t="s">
        <v>71</v>
      </c>
      <c r="D53" t="s">
        <v>133</v>
      </c>
      <c r="E53" t="s">
        <v>81</v>
      </c>
      <c r="F53">
        <v>4</v>
      </c>
      <c r="H53" s="37" t="s">
        <v>154</v>
      </c>
      <c r="I53" s="33" t="s">
        <v>153</v>
      </c>
      <c r="J53" s="33" t="s">
        <v>155</v>
      </c>
      <c r="K53" s="46" t="s">
        <v>163</v>
      </c>
      <c r="L53" s="18">
        <f t="shared" si="2"/>
        <v>2</v>
      </c>
    </row>
    <row r="54" spans="1:12" ht="15.75" thickBot="1">
      <c r="A54" s="1">
        <v>42282</v>
      </c>
      <c r="B54" s="4">
        <v>0.84375</v>
      </c>
      <c r="C54" t="s">
        <v>98</v>
      </c>
      <c r="D54" t="s">
        <v>49</v>
      </c>
      <c r="E54" t="s">
        <v>33</v>
      </c>
      <c r="F54">
        <v>3</v>
      </c>
      <c r="H54" s="37" t="s">
        <v>137</v>
      </c>
      <c r="I54" s="33" t="s">
        <v>138</v>
      </c>
      <c r="J54" s="33"/>
      <c r="K54" s="43" t="s">
        <v>144</v>
      </c>
      <c r="L54" s="18">
        <f t="shared" si="2"/>
        <v>2</v>
      </c>
    </row>
    <row r="55" spans="1:12" ht="15.75" thickTop="1">
      <c r="A55" s="44">
        <v>42289</v>
      </c>
      <c r="B55" s="15">
        <v>0.83333333333333337</v>
      </c>
      <c r="C55" s="14" t="s">
        <v>76</v>
      </c>
      <c r="D55" s="14" t="s">
        <v>51</v>
      </c>
      <c r="E55" s="14" t="s">
        <v>33</v>
      </c>
      <c r="F55" s="14">
        <v>5</v>
      </c>
      <c r="G55" s="14"/>
      <c r="H55" s="65" t="s">
        <v>156</v>
      </c>
      <c r="I55" s="66" t="s">
        <v>153</v>
      </c>
      <c r="J55" s="38"/>
      <c r="L55" s="18">
        <f t="shared" si="2"/>
        <v>2</v>
      </c>
    </row>
    <row r="56" spans="1:12">
      <c r="A56" s="1">
        <v>42282</v>
      </c>
      <c r="B56" s="4">
        <v>0.83333333333333337</v>
      </c>
      <c r="C56" t="s">
        <v>52</v>
      </c>
      <c r="D56" t="s">
        <v>109</v>
      </c>
      <c r="E56" t="s">
        <v>33</v>
      </c>
      <c r="F56">
        <v>6</v>
      </c>
      <c r="H56" s="37" t="s">
        <v>147</v>
      </c>
      <c r="I56" s="33" t="s">
        <v>148</v>
      </c>
      <c r="J56" s="38"/>
      <c r="L56" s="18">
        <f t="shared" si="2"/>
        <v>2</v>
      </c>
    </row>
    <row r="57" spans="1:12" ht="15.75" thickBot="1">
      <c r="A57" s="1">
        <v>42282</v>
      </c>
      <c r="B57" s="4">
        <v>0.83333333333333337</v>
      </c>
      <c r="C57" t="s">
        <v>79</v>
      </c>
      <c r="D57" t="s">
        <v>54</v>
      </c>
      <c r="E57" t="s">
        <v>33</v>
      </c>
      <c r="F57">
        <v>7</v>
      </c>
      <c r="H57" s="39" t="s">
        <v>157</v>
      </c>
      <c r="I57" s="40" t="s">
        <v>158</v>
      </c>
      <c r="J57" s="41" t="s">
        <v>159</v>
      </c>
      <c r="L57" s="18">
        <f t="shared" si="2"/>
        <v>2</v>
      </c>
    </row>
    <row r="58" spans="1:12" ht="15.75" thickTop="1">
      <c r="A58" s="1">
        <v>42285</v>
      </c>
      <c r="B58" s="4">
        <v>0.83333333333333337</v>
      </c>
      <c r="C58" t="s">
        <v>53</v>
      </c>
      <c r="D58" t="s">
        <v>74</v>
      </c>
      <c r="E58" t="s">
        <v>33</v>
      </c>
      <c r="F58">
        <v>2</v>
      </c>
      <c r="H58" s="34" t="s">
        <v>144</v>
      </c>
      <c r="I58" s="35" t="s">
        <v>141</v>
      </c>
      <c r="J58" s="36"/>
      <c r="K58" s="42" t="s">
        <v>161</v>
      </c>
      <c r="L58" s="18">
        <f t="shared" si="2"/>
        <v>5</v>
      </c>
    </row>
    <row r="59" spans="1:12" ht="15.75" thickBot="1">
      <c r="A59" s="1">
        <v>42285</v>
      </c>
      <c r="B59" s="4">
        <v>0.83333333333333337</v>
      </c>
      <c r="C59" t="s">
        <v>50</v>
      </c>
      <c r="D59" t="s">
        <v>103</v>
      </c>
      <c r="E59" t="s">
        <v>33</v>
      </c>
      <c r="F59">
        <v>4</v>
      </c>
      <c r="H59" s="37" t="s">
        <v>167</v>
      </c>
      <c r="I59" s="33" t="s">
        <v>151</v>
      </c>
      <c r="J59" s="38"/>
      <c r="K59" s="43" t="s">
        <v>153</v>
      </c>
      <c r="L59" s="18">
        <f t="shared" si="2"/>
        <v>5</v>
      </c>
    </row>
    <row r="60" spans="1:12" ht="16.5" thickTop="1" thickBot="1">
      <c r="A60" s="1">
        <v>42285</v>
      </c>
      <c r="B60" s="4">
        <v>0.83333333333333337</v>
      </c>
      <c r="C60" t="s">
        <v>57</v>
      </c>
      <c r="D60" t="s">
        <v>118</v>
      </c>
      <c r="E60" t="s">
        <v>33</v>
      </c>
      <c r="F60">
        <v>8</v>
      </c>
      <c r="H60" s="39" t="s">
        <v>160</v>
      </c>
      <c r="I60" s="40" t="s">
        <v>155</v>
      </c>
      <c r="J60" s="41"/>
      <c r="L60" s="18">
        <f t="shared" si="2"/>
        <v>5</v>
      </c>
    </row>
    <row r="61" spans="1:12">
      <c r="A61" s="44">
        <v>42293</v>
      </c>
      <c r="B61" s="15">
        <v>0.8125</v>
      </c>
      <c r="C61" s="14" t="s">
        <v>125</v>
      </c>
      <c r="D61" s="14" t="s">
        <v>46</v>
      </c>
      <c r="E61" s="14" t="s">
        <v>81</v>
      </c>
      <c r="F61" s="14">
        <v>2</v>
      </c>
      <c r="G61" s="14"/>
      <c r="H61" s="14" t="s">
        <v>149</v>
      </c>
      <c r="I61" s="14" t="s">
        <v>137</v>
      </c>
      <c r="J61" s="14" t="s">
        <v>145</v>
      </c>
      <c r="L61" s="18">
        <f t="shared" si="2"/>
        <v>6</v>
      </c>
    </row>
    <row r="62" spans="1:12">
      <c r="A62" s="1">
        <v>42286</v>
      </c>
      <c r="B62" s="4">
        <v>0.83333333333333337</v>
      </c>
      <c r="C62" t="s">
        <v>87</v>
      </c>
      <c r="D62" t="s">
        <v>48</v>
      </c>
      <c r="E62" t="s">
        <v>33</v>
      </c>
      <c r="F62">
        <v>1</v>
      </c>
      <c r="H62" t="s">
        <v>143</v>
      </c>
      <c r="I62" t="s">
        <v>142</v>
      </c>
      <c r="L62" s="18">
        <f t="shared" si="2"/>
        <v>6</v>
      </c>
    </row>
    <row r="63" spans="1:12">
      <c r="A63" s="44">
        <v>42289</v>
      </c>
      <c r="B63" s="4">
        <v>0.83333333333333337</v>
      </c>
      <c r="C63" t="s">
        <v>50</v>
      </c>
      <c r="D63" t="s">
        <v>82</v>
      </c>
      <c r="E63" t="s">
        <v>33</v>
      </c>
      <c r="F63">
        <v>4</v>
      </c>
      <c r="H63" s="33" t="s">
        <v>167</v>
      </c>
      <c r="I63" s="33" t="s">
        <v>151</v>
      </c>
      <c r="J63" s="33"/>
      <c r="L63" s="18">
        <f t="shared" ref="L63:L66" si="4">WEEKDAY(A63)</f>
        <v>2</v>
      </c>
    </row>
    <row r="64" spans="1:12">
      <c r="A64" s="44">
        <v>42289</v>
      </c>
      <c r="B64" s="4">
        <v>0.83333333333333337</v>
      </c>
      <c r="C64" t="s">
        <v>57</v>
      </c>
      <c r="D64" t="s">
        <v>80</v>
      </c>
      <c r="E64" t="s">
        <v>33</v>
      </c>
      <c r="F64">
        <v>8</v>
      </c>
      <c r="H64" s="33" t="s">
        <v>160</v>
      </c>
      <c r="I64" s="33" t="s">
        <v>155</v>
      </c>
      <c r="J64" s="33"/>
      <c r="L64" s="18">
        <f t="shared" si="4"/>
        <v>2</v>
      </c>
    </row>
    <row r="65" spans="1:12">
      <c r="A65" s="44">
        <v>42289</v>
      </c>
      <c r="B65" s="4">
        <v>0.83333333333333337</v>
      </c>
      <c r="C65" t="s">
        <v>76</v>
      </c>
      <c r="D65" t="s">
        <v>51</v>
      </c>
      <c r="E65" t="s">
        <v>33</v>
      </c>
      <c r="F65">
        <v>5</v>
      </c>
      <c r="H65" s="33" t="s">
        <v>156</v>
      </c>
      <c r="I65" s="33" t="s">
        <v>153</v>
      </c>
      <c r="J65" s="33"/>
      <c r="L65" s="18">
        <f t="shared" si="4"/>
        <v>2</v>
      </c>
    </row>
    <row r="66" spans="1:12">
      <c r="A66" s="44">
        <v>42293</v>
      </c>
      <c r="B66" s="4">
        <v>0.8125</v>
      </c>
      <c r="C66" t="s">
        <v>125</v>
      </c>
      <c r="D66" t="s">
        <v>46</v>
      </c>
      <c r="E66" t="s">
        <v>81</v>
      </c>
      <c r="F66">
        <v>2</v>
      </c>
      <c r="H66" t="s">
        <v>149</v>
      </c>
      <c r="I66" t="s">
        <v>137</v>
      </c>
      <c r="J66" t="s">
        <v>145</v>
      </c>
      <c r="L66" s="18">
        <f t="shared" si="4"/>
        <v>6</v>
      </c>
    </row>
    <row r="67" spans="1:12">
      <c r="A67" s="1">
        <v>42296</v>
      </c>
      <c r="B67" s="4">
        <v>0.83333333333333337</v>
      </c>
      <c r="C67" t="s">
        <v>45</v>
      </c>
      <c r="D67" t="s">
        <v>124</v>
      </c>
      <c r="E67" t="s">
        <v>81</v>
      </c>
      <c r="F67">
        <v>1</v>
      </c>
      <c r="H67" t="s">
        <v>141</v>
      </c>
      <c r="I67" t="s">
        <v>142</v>
      </c>
      <c r="J67" t="s">
        <v>143</v>
      </c>
      <c r="L67" s="18">
        <f t="shared" si="2"/>
        <v>2</v>
      </c>
    </row>
    <row r="68" spans="1:12">
      <c r="A68" s="1">
        <v>42296</v>
      </c>
      <c r="B68" s="4">
        <v>0.83333333333333337</v>
      </c>
      <c r="C68" t="s">
        <v>133</v>
      </c>
      <c r="D68" t="s">
        <v>132</v>
      </c>
      <c r="E68" t="s">
        <v>81</v>
      </c>
      <c r="F68">
        <v>4</v>
      </c>
      <c r="H68" t="s">
        <v>154</v>
      </c>
      <c r="I68" t="s">
        <v>153</v>
      </c>
      <c r="J68" t="s">
        <v>155</v>
      </c>
      <c r="L68" s="18">
        <f t="shared" si="2"/>
        <v>2</v>
      </c>
    </row>
    <row r="69" spans="1:12">
      <c r="A69" s="44">
        <v>42254</v>
      </c>
      <c r="B69" s="47">
        <v>0.83333333333333337</v>
      </c>
      <c r="C69" s="48" t="s">
        <v>52</v>
      </c>
      <c r="D69" s="48" t="s">
        <v>73</v>
      </c>
      <c r="E69" s="48" t="s">
        <v>33</v>
      </c>
      <c r="F69" s="48">
        <v>6</v>
      </c>
      <c r="G69" s="48"/>
      <c r="H69" s="48" t="s">
        <v>147</v>
      </c>
      <c r="I69" s="48" t="s">
        <v>148</v>
      </c>
      <c r="J69" s="48"/>
      <c r="K69" s="48"/>
      <c r="L69" s="52">
        <f t="shared" si="2"/>
        <v>2</v>
      </c>
    </row>
    <row r="70" spans="1:12">
      <c r="A70" s="1">
        <v>42296</v>
      </c>
      <c r="B70" s="4">
        <v>0.83333333333333337</v>
      </c>
      <c r="C70" t="s">
        <v>80</v>
      </c>
      <c r="D70" t="s">
        <v>57</v>
      </c>
      <c r="E70" t="s">
        <v>33</v>
      </c>
      <c r="F70">
        <v>8</v>
      </c>
      <c r="H70" t="s">
        <v>160</v>
      </c>
      <c r="I70" t="s">
        <v>155</v>
      </c>
      <c r="L70" s="18">
        <f t="shared" si="2"/>
        <v>2</v>
      </c>
    </row>
    <row r="71" spans="1:12" ht="15.75" thickBot="1">
      <c r="A71" s="1">
        <v>42297</v>
      </c>
      <c r="B71" s="4">
        <v>0.84375</v>
      </c>
      <c r="C71" t="s">
        <v>100</v>
      </c>
      <c r="D71" t="s">
        <v>49</v>
      </c>
      <c r="E71" t="s">
        <v>33</v>
      </c>
      <c r="F71">
        <v>3</v>
      </c>
      <c r="H71" t="s">
        <v>136</v>
      </c>
      <c r="I71" t="s">
        <v>138</v>
      </c>
      <c r="L71" s="18">
        <f t="shared" si="2"/>
        <v>3</v>
      </c>
    </row>
    <row r="72" spans="1:12" ht="15.75" thickBot="1">
      <c r="A72" s="1">
        <v>42299</v>
      </c>
      <c r="B72" s="4">
        <v>0.83333333333333337</v>
      </c>
      <c r="C72" t="s">
        <v>129</v>
      </c>
      <c r="D72" t="s">
        <v>47</v>
      </c>
      <c r="E72" t="s">
        <v>81</v>
      </c>
      <c r="F72">
        <v>3</v>
      </c>
      <c r="H72" s="34" t="s">
        <v>150</v>
      </c>
      <c r="I72" s="35" t="s">
        <v>151</v>
      </c>
      <c r="J72" s="36" t="s">
        <v>152</v>
      </c>
      <c r="L72" s="18">
        <f t="shared" si="2"/>
        <v>5</v>
      </c>
    </row>
    <row r="73" spans="1:12" ht="15.75" thickTop="1">
      <c r="A73" s="1">
        <v>42299</v>
      </c>
      <c r="B73" s="4">
        <v>0.83333333333333337</v>
      </c>
      <c r="C73" t="s">
        <v>48</v>
      </c>
      <c r="D73" t="s">
        <v>75</v>
      </c>
      <c r="E73" t="s">
        <v>33</v>
      </c>
      <c r="F73">
        <v>1</v>
      </c>
      <c r="H73" s="37" t="s">
        <v>143</v>
      </c>
      <c r="I73" s="33" t="s">
        <v>142</v>
      </c>
      <c r="J73" s="38"/>
      <c r="K73" s="42" t="s">
        <v>161</v>
      </c>
      <c r="L73" s="18">
        <f t="shared" si="2"/>
        <v>5</v>
      </c>
    </row>
    <row r="74" spans="1:12" ht="15.75" thickBot="1">
      <c r="A74" s="1">
        <v>42299</v>
      </c>
      <c r="B74" s="4">
        <v>0.83333333333333337</v>
      </c>
      <c r="C74" t="s">
        <v>53</v>
      </c>
      <c r="D74" t="s">
        <v>93</v>
      </c>
      <c r="E74" t="s">
        <v>33</v>
      </c>
      <c r="F74">
        <v>2</v>
      </c>
      <c r="H74" s="37" t="s">
        <v>144</v>
      </c>
      <c r="I74" s="33" t="s">
        <v>141</v>
      </c>
      <c r="J74" s="38"/>
      <c r="K74" s="43" t="s">
        <v>145</v>
      </c>
      <c r="L74" s="18">
        <f t="shared" ref="L74:L129" si="5">WEEKDAY(A74)</f>
        <v>5</v>
      </c>
    </row>
    <row r="75" spans="1:12" ht="15.75" thickTop="1">
      <c r="A75" s="1">
        <v>42299</v>
      </c>
      <c r="B75" s="4">
        <v>0.83333333333333337</v>
      </c>
      <c r="C75" t="s">
        <v>82</v>
      </c>
      <c r="D75" t="s">
        <v>50</v>
      </c>
      <c r="E75" t="s">
        <v>33</v>
      </c>
      <c r="F75">
        <v>4</v>
      </c>
      <c r="H75" s="37" t="s">
        <v>167</v>
      </c>
      <c r="I75" s="33" t="s">
        <v>151</v>
      </c>
      <c r="J75" s="38"/>
      <c r="L75" s="18">
        <f t="shared" si="5"/>
        <v>5</v>
      </c>
    </row>
    <row r="76" spans="1:12" ht="15.75" thickBot="1">
      <c r="A76" s="1">
        <v>42299</v>
      </c>
      <c r="B76" s="4">
        <v>0.83333333333333337</v>
      </c>
      <c r="C76" t="s">
        <v>51</v>
      </c>
      <c r="D76" t="s">
        <v>106</v>
      </c>
      <c r="E76" t="s">
        <v>33</v>
      </c>
      <c r="F76">
        <v>5</v>
      </c>
      <c r="H76" s="39" t="s">
        <v>156</v>
      </c>
      <c r="I76" s="40" t="s">
        <v>153</v>
      </c>
      <c r="J76" s="41"/>
      <c r="L76" s="18">
        <f t="shared" si="5"/>
        <v>5</v>
      </c>
    </row>
    <row r="77" spans="1:12">
      <c r="A77" s="1">
        <v>42300</v>
      </c>
      <c r="B77" s="4">
        <v>0.83333333333333337</v>
      </c>
      <c r="C77" t="s">
        <v>104</v>
      </c>
      <c r="D77" t="s">
        <v>46</v>
      </c>
      <c r="E77" t="s">
        <v>81</v>
      </c>
      <c r="F77">
        <v>2</v>
      </c>
      <c r="H77" t="s">
        <v>149</v>
      </c>
      <c r="I77" t="s">
        <v>137</v>
      </c>
      <c r="J77" t="s">
        <v>145</v>
      </c>
      <c r="L77" s="18">
        <f t="shared" si="5"/>
        <v>6</v>
      </c>
    </row>
    <row r="78" spans="1:12">
      <c r="A78" s="1">
        <v>42300</v>
      </c>
      <c r="B78" s="4">
        <v>0.83333333333333337</v>
      </c>
      <c r="C78" t="s">
        <v>115</v>
      </c>
      <c r="D78" t="s">
        <v>54</v>
      </c>
      <c r="E78" t="s">
        <v>33</v>
      </c>
      <c r="F78">
        <v>7</v>
      </c>
      <c r="H78" t="s">
        <v>157</v>
      </c>
      <c r="I78" t="s">
        <v>158</v>
      </c>
      <c r="J78" t="s">
        <v>159</v>
      </c>
      <c r="L78" s="18">
        <f t="shared" si="5"/>
        <v>6</v>
      </c>
    </row>
    <row r="79" spans="1:12">
      <c r="A79" s="1">
        <v>42303</v>
      </c>
      <c r="B79" s="4">
        <v>0.83333333333333337</v>
      </c>
      <c r="C79" t="s">
        <v>46</v>
      </c>
      <c r="D79" t="s">
        <v>126</v>
      </c>
      <c r="E79" t="s">
        <v>81</v>
      </c>
      <c r="F79">
        <v>2</v>
      </c>
      <c r="H79" t="s">
        <v>149</v>
      </c>
      <c r="I79" t="s">
        <v>137</v>
      </c>
      <c r="J79" t="s">
        <v>145</v>
      </c>
      <c r="L79" s="18">
        <f t="shared" si="5"/>
        <v>2</v>
      </c>
    </row>
    <row r="80" spans="1:12">
      <c r="A80" s="1">
        <v>42303</v>
      </c>
      <c r="B80" s="4">
        <v>0.83333333333333337</v>
      </c>
      <c r="C80" t="s">
        <v>47</v>
      </c>
      <c r="D80" t="s">
        <v>128</v>
      </c>
      <c r="E80" t="s">
        <v>81</v>
      </c>
      <c r="F80">
        <v>3</v>
      </c>
      <c r="H80" t="s">
        <v>150</v>
      </c>
      <c r="I80" t="s">
        <v>151</v>
      </c>
      <c r="J80" t="s">
        <v>152</v>
      </c>
      <c r="L80" s="18">
        <f t="shared" si="5"/>
        <v>2</v>
      </c>
    </row>
    <row r="81" spans="1:12">
      <c r="A81" s="1">
        <v>42303</v>
      </c>
      <c r="B81" s="4">
        <v>0.82291666666666663</v>
      </c>
      <c r="C81" t="s">
        <v>134</v>
      </c>
      <c r="D81" t="s">
        <v>133</v>
      </c>
      <c r="E81" t="s">
        <v>81</v>
      </c>
      <c r="F81">
        <v>4</v>
      </c>
      <c r="H81" t="s">
        <v>154</v>
      </c>
      <c r="I81" t="s">
        <v>153</v>
      </c>
      <c r="J81" t="s">
        <v>155</v>
      </c>
      <c r="L81" s="18">
        <f t="shared" si="5"/>
        <v>2</v>
      </c>
    </row>
    <row r="82" spans="1:12">
      <c r="A82" s="44">
        <v>42317</v>
      </c>
      <c r="B82" s="47">
        <v>0.83333333333333337</v>
      </c>
      <c r="C82" s="48" t="s">
        <v>54</v>
      </c>
      <c r="D82" s="48" t="s">
        <v>114</v>
      </c>
      <c r="E82" s="48" t="s">
        <v>33</v>
      </c>
      <c r="F82" s="48">
        <v>7</v>
      </c>
      <c r="G82" s="48"/>
      <c r="H82" s="48" t="s">
        <v>157</v>
      </c>
      <c r="I82" s="48" t="s">
        <v>158</v>
      </c>
      <c r="J82" s="48" t="s">
        <v>159</v>
      </c>
      <c r="K82" s="48"/>
      <c r="L82" s="52">
        <f t="shared" si="5"/>
        <v>2</v>
      </c>
    </row>
    <row r="83" spans="1:12">
      <c r="A83" s="1">
        <v>42304</v>
      </c>
      <c r="B83" s="4">
        <v>0.83333333333333337</v>
      </c>
      <c r="C83" t="s">
        <v>84</v>
      </c>
      <c r="D83" t="s">
        <v>48</v>
      </c>
      <c r="E83" t="s">
        <v>33</v>
      </c>
      <c r="F83">
        <v>1</v>
      </c>
      <c r="H83" t="s">
        <v>143</v>
      </c>
      <c r="I83" t="s">
        <v>142</v>
      </c>
      <c r="L83" s="18">
        <f t="shared" si="5"/>
        <v>3</v>
      </c>
    </row>
    <row r="84" spans="1:12" ht="15.75" thickBot="1">
      <c r="A84" s="1">
        <v>42304</v>
      </c>
      <c r="B84" s="4">
        <v>0.83333333333333337</v>
      </c>
      <c r="C84" t="s">
        <v>59</v>
      </c>
      <c r="D84" t="s">
        <v>52</v>
      </c>
      <c r="E84" t="s">
        <v>33</v>
      </c>
      <c r="F84">
        <v>6</v>
      </c>
      <c r="H84" t="s">
        <v>147</v>
      </c>
      <c r="I84" t="s">
        <v>148</v>
      </c>
      <c r="L84" s="18">
        <f t="shared" si="5"/>
        <v>3</v>
      </c>
    </row>
    <row r="85" spans="1:12" ht="15.75" thickTop="1">
      <c r="A85" s="1">
        <v>42306</v>
      </c>
      <c r="B85" s="4">
        <v>0.84375</v>
      </c>
      <c r="C85" t="s">
        <v>49</v>
      </c>
      <c r="D85" t="s">
        <v>99</v>
      </c>
      <c r="E85" t="s">
        <v>33</v>
      </c>
      <c r="F85">
        <v>3</v>
      </c>
      <c r="H85" s="34" t="s">
        <v>136</v>
      </c>
      <c r="I85" s="35" t="s">
        <v>138</v>
      </c>
      <c r="J85" s="36"/>
      <c r="K85" s="42" t="s">
        <v>161</v>
      </c>
      <c r="L85" s="18">
        <f t="shared" si="5"/>
        <v>5</v>
      </c>
    </row>
    <row r="86" spans="1:12" ht="15.75" thickBot="1">
      <c r="A86" s="1">
        <v>42306</v>
      </c>
      <c r="B86" s="4">
        <v>0.83333333333333337</v>
      </c>
      <c r="C86" t="s">
        <v>50</v>
      </c>
      <c r="D86" t="s">
        <v>105</v>
      </c>
      <c r="E86" t="s">
        <v>33</v>
      </c>
      <c r="F86">
        <v>4</v>
      </c>
      <c r="H86" s="37" t="s">
        <v>167</v>
      </c>
      <c r="I86" s="33" t="s">
        <v>151</v>
      </c>
      <c r="J86" s="38"/>
      <c r="K86" s="43" t="s">
        <v>147</v>
      </c>
      <c r="L86" s="18">
        <f t="shared" si="5"/>
        <v>5</v>
      </c>
    </row>
    <row r="87" spans="1:12" ht="16.5" thickTop="1" thickBot="1">
      <c r="A87" s="1">
        <v>42306</v>
      </c>
      <c r="B87" s="4">
        <v>0.83333333333333337</v>
      </c>
      <c r="C87" t="s">
        <v>57</v>
      </c>
      <c r="D87" t="s">
        <v>120</v>
      </c>
      <c r="E87" t="s">
        <v>33</v>
      </c>
      <c r="F87">
        <v>8</v>
      </c>
      <c r="H87" s="39" t="s">
        <v>160</v>
      </c>
      <c r="I87" s="40" t="s">
        <v>155</v>
      </c>
      <c r="J87" s="41"/>
      <c r="L87" s="18">
        <f t="shared" si="5"/>
        <v>5</v>
      </c>
    </row>
    <row r="88" spans="1:12">
      <c r="A88" s="44">
        <v>42307</v>
      </c>
      <c r="B88" s="15">
        <v>0.84375</v>
      </c>
      <c r="C88" s="14" t="s">
        <v>122</v>
      </c>
      <c r="D88" s="14" t="s">
        <v>45</v>
      </c>
      <c r="E88" s="14" t="s">
        <v>81</v>
      </c>
      <c r="F88" s="14">
        <v>1</v>
      </c>
      <c r="G88" s="14"/>
      <c r="H88" s="14" t="s">
        <v>141</v>
      </c>
      <c r="I88" s="14" t="s">
        <v>142</v>
      </c>
      <c r="J88" s="14" t="s">
        <v>143</v>
      </c>
      <c r="L88" s="18">
        <f t="shared" si="5"/>
        <v>6</v>
      </c>
    </row>
    <row r="89" spans="1:12">
      <c r="A89" s="1">
        <v>42307</v>
      </c>
      <c r="B89" s="4">
        <v>0.84375</v>
      </c>
      <c r="C89" t="s">
        <v>90</v>
      </c>
      <c r="D89" t="s">
        <v>53</v>
      </c>
      <c r="E89" t="s">
        <v>33</v>
      </c>
      <c r="F89">
        <v>2</v>
      </c>
      <c r="H89" t="s">
        <v>144</v>
      </c>
      <c r="I89" t="s">
        <v>141</v>
      </c>
      <c r="L89" s="18">
        <f t="shared" si="5"/>
        <v>6</v>
      </c>
    </row>
    <row r="90" spans="1:12" ht="15.75" thickBot="1">
      <c r="A90" s="1">
        <v>42307</v>
      </c>
      <c r="B90" s="4">
        <v>0.83333333333333337</v>
      </c>
      <c r="C90" t="s">
        <v>107</v>
      </c>
      <c r="D90" t="s">
        <v>51</v>
      </c>
      <c r="E90" t="s">
        <v>33</v>
      </c>
      <c r="F90">
        <v>5</v>
      </c>
      <c r="H90" t="s">
        <v>156</v>
      </c>
      <c r="I90" t="s">
        <v>153</v>
      </c>
      <c r="L90" s="18">
        <f t="shared" si="5"/>
        <v>6</v>
      </c>
    </row>
    <row r="91" spans="1:12" ht="15.75" thickTop="1">
      <c r="A91" s="1">
        <v>42310</v>
      </c>
      <c r="B91" s="4">
        <v>0.83333333333333337</v>
      </c>
      <c r="C91" t="s">
        <v>45</v>
      </c>
      <c r="D91" t="s">
        <v>70</v>
      </c>
      <c r="E91" t="s">
        <v>81</v>
      </c>
      <c r="F91">
        <v>1</v>
      </c>
      <c r="H91" s="34" t="s">
        <v>141</v>
      </c>
      <c r="I91" s="35" t="s">
        <v>142</v>
      </c>
      <c r="J91" s="36" t="s">
        <v>143</v>
      </c>
      <c r="K91" s="42" t="s">
        <v>161</v>
      </c>
      <c r="L91" s="18">
        <f t="shared" si="5"/>
        <v>2</v>
      </c>
    </row>
    <row r="92" spans="1:12">
      <c r="A92" s="1">
        <v>42310</v>
      </c>
      <c r="B92" s="4">
        <v>0.83333333333333337</v>
      </c>
      <c r="C92" t="s">
        <v>47</v>
      </c>
      <c r="D92" t="s">
        <v>127</v>
      </c>
      <c r="E92" t="s">
        <v>81</v>
      </c>
      <c r="F92">
        <v>3</v>
      </c>
      <c r="H92" s="37" t="s">
        <v>150</v>
      </c>
      <c r="I92" s="33" t="s">
        <v>151</v>
      </c>
      <c r="J92" s="38" t="s">
        <v>152</v>
      </c>
      <c r="K92" s="46" t="s">
        <v>170</v>
      </c>
      <c r="L92" s="18">
        <f t="shared" si="5"/>
        <v>2</v>
      </c>
    </row>
    <row r="93" spans="1:12" ht="15.75" thickBot="1">
      <c r="A93" s="1">
        <v>42310</v>
      </c>
      <c r="B93" s="4">
        <v>0.83333333333333337</v>
      </c>
      <c r="C93" t="s">
        <v>52</v>
      </c>
      <c r="D93" t="s">
        <v>110</v>
      </c>
      <c r="E93" t="s">
        <v>33</v>
      </c>
      <c r="F93">
        <v>6</v>
      </c>
      <c r="H93" s="37" t="s">
        <v>147</v>
      </c>
      <c r="I93" s="33" t="s">
        <v>148</v>
      </c>
      <c r="J93" s="38"/>
      <c r="K93" s="43" t="s">
        <v>155</v>
      </c>
      <c r="L93" s="18">
        <f t="shared" si="5"/>
        <v>2</v>
      </c>
    </row>
    <row r="94" spans="1:12" ht="16.5" thickTop="1" thickBot="1">
      <c r="A94" s="44">
        <v>42310</v>
      </c>
      <c r="B94" s="17">
        <v>0.83333333333333337</v>
      </c>
      <c r="C94" s="16" t="s">
        <v>54</v>
      </c>
      <c r="D94" s="16" t="s">
        <v>115</v>
      </c>
      <c r="E94" s="16" t="s">
        <v>33</v>
      </c>
      <c r="F94" s="16">
        <v>7</v>
      </c>
      <c r="G94" s="16"/>
      <c r="H94" s="62" t="s">
        <v>157</v>
      </c>
      <c r="I94" s="63" t="s">
        <v>158</v>
      </c>
      <c r="J94" s="64" t="s">
        <v>159</v>
      </c>
      <c r="K94" s="48"/>
      <c r="L94" s="52">
        <f t="shared" si="5"/>
        <v>2</v>
      </c>
    </row>
    <row r="95" spans="1:12">
      <c r="A95" s="1">
        <v>42311</v>
      </c>
      <c r="B95" s="4">
        <v>0.83333333333333337</v>
      </c>
      <c r="C95" t="s">
        <v>102</v>
      </c>
      <c r="D95" t="s">
        <v>50</v>
      </c>
      <c r="E95" t="s">
        <v>33</v>
      </c>
      <c r="F95">
        <v>4</v>
      </c>
      <c r="H95" s="37" t="s">
        <v>167</v>
      </c>
      <c r="I95" s="33" t="s">
        <v>151</v>
      </c>
      <c r="L95" s="18">
        <f t="shared" si="5"/>
        <v>3</v>
      </c>
    </row>
    <row r="96" spans="1:12" ht="15.75" thickBot="1">
      <c r="A96" s="1">
        <v>42312</v>
      </c>
      <c r="B96" s="4">
        <v>0.83333333333333337</v>
      </c>
      <c r="C96" t="s">
        <v>96</v>
      </c>
      <c r="D96" t="s">
        <v>46</v>
      </c>
      <c r="E96" t="s">
        <v>81</v>
      </c>
      <c r="F96">
        <v>2</v>
      </c>
      <c r="H96" t="s">
        <v>149</v>
      </c>
      <c r="I96" t="s">
        <v>137</v>
      </c>
      <c r="J96" t="s">
        <v>145</v>
      </c>
      <c r="L96" s="18">
        <f t="shared" si="5"/>
        <v>4</v>
      </c>
    </row>
    <row r="97" spans="1:12" ht="15.75" thickBot="1">
      <c r="A97" s="1">
        <v>42313</v>
      </c>
      <c r="B97" s="4">
        <v>0.84375</v>
      </c>
      <c r="C97" t="s">
        <v>135</v>
      </c>
      <c r="D97" t="s">
        <v>133</v>
      </c>
      <c r="E97" t="s">
        <v>81</v>
      </c>
      <c r="F97">
        <v>4</v>
      </c>
      <c r="H97" s="34" t="s">
        <v>154</v>
      </c>
      <c r="I97" s="35" t="s">
        <v>153</v>
      </c>
      <c r="J97" s="36" t="s">
        <v>155</v>
      </c>
      <c r="L97" s="18">
        <f t="shared" si="5"/>
        <v>5</v>
      </c>
    </row>
    <row r="98" spans="1:12" ht="15.75" thickTop="1">
      <c r="A98" s="1">
        <v>42313</v>
      </c>
      <c r="B98" s="4">
        <v>0.83333333333333337</v>
      </c>
      <c r="C98" t="s">
        <v>48</v>
      </c>
      <c r="D98" t="s">
        <v>86</v>
      </c>
      <c r="E98" t="s">
        <v>33</v>
      </c>
      <c r="F98">
        <v>1</v>
      </c>
      <c r="H98" s="37" t="s">
        <v>143</v>
      </c>
      <c r="I98" s="33" t="s">
        <v>142</v>
      </c>
      <c r="J98" s="38"/>
      <c r="K98" s="42" t="s">
        <v>161</v>
      </c>
      <c r="L98" s="18">
        <f t="shared" si="5"/>
        <v>5</v>
      </c>
    </row>
    <row r="99" spans="1:12" ht="15.75" thickBot="1">
      <c r="A99" s="1">
        <v>42313</v>
      </c>
      <c r="B99" s="4">
        <v>0.83333333333333337</v>
      </c>
      <c r="C99" t="s">
        <v>53</v>
      </c>
      <c r="D99" t="s">
        <v>92</v>
      </c>
      <c r="E99" t="s">
        <v>33</v>
      </c>
      <c r="F99">
        <v>2</v>
      </c>
      <c r="H99" s="37" t="s">
        <v>144</v>
      </c>
      <c r="I99" s="33" t="s">
        <v>141</v>
      </c>
      <c r="J99" s="38"/>
      <c r="K99" s="43" t="s">
        <v>170</v>
      </c>
      <c r="L99" s="18">
        <f t="shared" si="5"/>
        <v>5</v>
      </c>
    </row>
    <row r="100" spans="1:12" ht="15.75" thickTop="1">
      <c r="A100" s="1">
        <v>42313</v>
      </c>
      <c r="B100" s="4">
        <v>0.82291666666666663</v>
      </c>
      <c r="C100" t="s">
        <v>97</v>
      </c>
      <c r="D100" t="s">
        <v>49</v>
      </c>
      <c r="E100" t="s">
        <v>33</v>
      </c>
      <c r="F100">
        <v>3</v>
      </c>
      <c r="H100" s="37" t="s">
        <v>136</v>
      </c>
      <c r="I100" s="33" t="s">
        <v>138</v>
      </c>
      <c r="J100" s="38"/>
      <c r="L100" s="18">
        <f t="shared" si="5"/>
        <v>5</v>
      </c>
    </row>
    <row r="101" spans="1:12">
      <c r="A101" s="1">
        <v>42313</v>
      </c>
      <c r="B101" s="4">
        <v>0.83333333333333337</v>
      </c>
      <c r="C101" t="s">
        <v>51</v>
      </c>
      <c r="D101" t="s">
        <v>108</v>
      </c>
      <c r="E101" t="s">
        <v>33</v>
      </c>
      <c r="F101">
        <v>5</v>
      </c>
      <c r="H101" s="37" t="s">
        <v>156</v>
      </c>
      <c r="I101" s="33" t="s">
        <v>153</v>
      </c>
      <c r="J101" s="38"/>
      <c r="L101" s="18">
        <f t="shared" si="5"/>
        <v>5</v>
      </c>
    </row>
    <row r="102" spans="1:12" ht="15.75" thickBot="1">
      <c r="A102" s="1">
        <v>42313</v>
      </c>
      <c r="B102" s="4">
        <v>0.83333333333333337</v>
      </c>
      <c r="C102" t="s">
        <v>117</v>
      </c>
      <c r="D102" t="s">
        <v>57</v>
      </c>
      <c r="E102" t="s">
        <v>33</v>
      </c>
      <c r="F102">
        <v>8</v>
      </c>
      <c r="H102" s="39" t="s">
        <v>160</v>
      </c>
      <c r="I102" s="40" t="s">
        <v>164</v>
      </c>
      <c r="J102" s="41"/>
      <c r="L102" s="18">
        <f t="shared" si="5"/>
        <v>5</v>
      </c>
    </row>
    <row r="103" spans="1:12">
      <c r="A103" s="1">
        <v>42314</v>
      </c>
      <c r="B103" s="4">
        <v>0.83333333333333337</v>
      </c>
      <c r="C103" t="s">
        <v>113</v>
      </c>
      <c r="D103" t="s">
        <v>54</v>
      </c>
      <c r="E103" t="s">
        <v>33</v>
      </c>
      <c r="F103">
        <v>7</v>
      </c>
      <c r="H103" t="s">
        <v>157</v>
      </c>
      <c r="I103" t="s">
        <v>158</v>
      </c>
      <c r="J103" t="s">
        <v>159</v>
      </c>
      <c r="L103" s="18">
        <f t="shared" si="5"/>
        <v>6</v>
      </c>
    </row>
    <row r="104" spans="1:12">
      <c r="A104" s="44">
        <v>42317</v>
      </c>
      <c r="B104" s="4">
        <v>0.83333333333333337</v>
      </c>
      <c r="C104" t="s">
        <v>54</v>
      </c>
      <c r="D104" t="s">
        <v>114</v>
      </c>
      <c r="E104" t="s">
        <v>33</v>
      </c>
      <c r="F104">
        <v>7</v>
      </c>
      <c r="H104" t="s">
        <v>157</v>
      </c>
      <c r="I104" t="s">
        <v>158</v>
      </c>
      <c r="J104" t="s">
        <v>159</v>
      </c>
      <c r="K104" s="33"/>
      <c r="L104" s="18">
        <f t="shared" si="5"/>
        <v>2</v>
      </c>
    </row>
    <row r="105" spans="1:12">
      <c r="A105" s="44">
        <v>42321</v>
      </c>
      <c r="B105" s="4">
        <v>0.84375</v>
      </c>
      <c r="C105" t="s">
        <v>122</v>
      </c>
      <c r="D105" t="s">
        <v>45</v>
      </c>
      <c r="E105" t="s">
        <v>81</v>
      </c>
      <c r="F105">
        <v>1</v>
      </c>
      <c r="H105" t="s">
        <v>141</v>
      </c>
      <c r="I105" t="s">
        <v>142</v>
      </c>
      <c r="J105" t="s">
        <v>143</v>
      </c>
      <c r="L105" s="18">
        <f t="shared" ref="L105" si="6">WEEKDAY(A105)</f>
        <v>6</v>
      </c>
    </row>
    <row r="106" spans="1:12">
      <c r="A106" s="1">
        <v>42324</v>
      </c>
      <c r="B106" s="4">
        <v>0.83333333333333337</v>
      </c>
      <c r="C106" t="s">
        <v>45</v>
      </c>
      <c r="D106" t="s">
        <v>91</v>
      </c>
      <c r="E106" t="s">
        <v>81</v>
      </c>
      <c r="F106">
        <v>1</v>
      </c>
      <c r="H106" t="s">
        <v>141</v>
      </c>
      <c r="I106" t="s">
        <v>142</v>
      </c>
      <c r="J106" t="s">
        <v>143</v>
      </c>
      <c r="L106" s="18">
        <f t="shared" si="5"/>
        <v>2</v>
      </c>
    </row>
    <row r="107" spans="1:12">
      <c r="A107" s="1">
        <v>42324</v>
      </c>
      <c r="B107" s="4">
        <v>0.84375</v>
      </c>
      <c r="C107" t="s">
        <v>112</v>
      </c>
      <c r="D107" t="s">
        <v>46</v>
      </c>
      <c r="E107" t="s">
        <v>81</v>
      </c>
      <c r="F107">
        <v>2</v>
      </c>
      <c r="H107" t="s">
        <v>149</v>
      </c>
      <c r="I107" t="s">
        <v>137</v>
      </c>
      <c r="J107" t="s">
        <v>145</v>
      </c>
      <c r="L107" s="18">
        <f t="shared" si="5"/>
        <v>2</v>
      </c>
    </row>
    <row r="108" spans="1:12">
      <c r="A108" s="1">
        <v>42324</v>
      </c>
      <c r="B108" s="4">
        <v>0.83333333333333337</v>
      </c>
      <c r="C108" t="s">
        <v>133</v>
      </c>
      <c r="D108" t="s">
        <v>58</v>
      </c>
      <c r="E108" t="s">
        <v>81</v>
      </c>
      <c r="F108">
        <v>4</v>
      </c>
      <c r="H108" t="s">
        <v>154</v>
      </c>
      <c r="I108" t="s">
        <v>153</v>
      </c>
      <c r="J108" t="s">
        <v>155</v>
      </c>
      <c r="L108" s="18">
        <f t="shared" si="5"/>
        <v>2</v>
      </c>
    </row>
    <row r="109" spans="1:12">
      <c r="A109" s="1">
        <v>42324</v>
      </c>
      <c r="B109" s="4">
        <v>0.84375</v>
      </c>
      <c r="C109" t="s">
        <v>72</v>
      </c>
      <c r="D109" t="s">
        <v>49</v>
      </c>
      <c r="E109" t="s">
        <v>33</v>
      </c>
      <c r="F109">
        <v>3</v>
      </c>
      <c r="H109" t="s">
        <v>136</v>
      </c>
      <c r="I109" t="s">
        <v>137</v>
      </c>
      <c r="L109" s="18">
        <f t="shared" si="5"/>
        <v>2</v>
      </c>
    </row>
    <row r="110" spans="1:12">
      <c r="A110" s="1">
        <v>42324</v>
      </c>
      <c r="B110" s="4">
        <v>0.83333333333333337</v>
      </c>
      <c r="C110" t="s">
        <v>52</v>
      </c>
      <c r="D110" t="s">
        <v>77</v>
      </c>
      <c r="E110" t="s">
        <v>33</v>
      </c>
      <c r="F110">
        <v>6</v>
      </c>
      <c r="H110" t="s">
        <v>147</v>
      </c>
      <c r="I110" t="s">
        <v>148</v>
      </c>
      <c r="L110" s="18">
        <f t="shared" si="5"/>
        <v>2</v>
      </c>
    </row>
    <row r="111" spans="1:12">
      <c r="A111" s="1">
        <v>42324</v>
      </c>
      <c r="B111" s="4">
        <v>0.83333333333333337</v>
      </c>
      <c r="C111" t="s">
        <v>112</v>
      </c>
      <c r="D111" t="s">
        <v>54</v>
      </c>
      <c r="E111" t="s">
        <v>33</v>
      </c>
      <c r="F111">
        <v>7</v>
      </c>
      <c r="H111" t="s">
        <v>157</v>
      </c>
      <c r="I111" t="s">
        <v>158</v>
      </c>
      <c r="J111" t="s">
        <v>159</v>
      </c>
      <c r="L111" s="18">
        <f t="shared" si="5"/>
        <v>2</v>
      </c>
    </row>
    <row r="112" spans="1:12" ht="15.75" thickBot="1">
      <c r="A112" s="1">
        <v>42325</v>
      </c>
      <c r="B112" s="4">
        <v>0.83333333333333337</v>
      </c>
      <c r="C112" t="s">
        <v>85</v>
      </c>
      <c r="D112" t="s">
        <v>48</v>
      </c>
      <c r="E112" t="s">
        <v>33</v>
      </c>
      <c r="F112">
        <v>1</v>
      </c>
      <c r="H112" t="s">
        <v>143</v>
      </c>
      <c r="I112" t="s">
        <v>142</v>
      </c>
      <c r="L112" s="18">
        <f t="shared" si="5"/>
        <v>3</v>
      </c>
    </row>
    <row r="113" spans="1:12" ht="15.75" thickBot="1">
      <c r="A113" s="1">
        <v>42327</v>
      </c>
      <c r="B113" s="4">
        <v>0.83333333333333337</v>
      </c>
      <c r="C113" t="s">
        <v>80</v>
      </c>
      <c r="D113" t="s">
        <v>47</v>
      </c>
      <c r="E113" t="s">
        <v>81</v>
      </c>
      <c r="F113">
        <v>3</v>
      </c>
      <c r="H113" s="34" t="s">
        <v>150</v>
      </c>
      <c r="I113" s="35" t="s">
        <v>151</v>
      </c>
      <c r="J113" s="36" t="s">
        <v>152</v>
      </c>
      <c r="L113" s="18">
        <f t="shared" si="5"/>
        <v>5</v>
      </c>
    </row>
    <row r="114" spans="1:12" ht="15.75" thickTop="1">
      <c r="A114" s="1">
        <v>42327</v>
      </c>
      <c r="B114" s="4">
        <v>0.83333333333333337</v>
      </c>
      <c r="C114" t="s">
        <v>53</v>
      </c>
      <c r="D114" t="s">
        <v>91</v>
      </c>
      <c r="E114" t="s">
        <v>33</v>
      </c>
      <c r="F114">
        <v>2</v>
      </c>
      <c r="H114" s="37" t="s">
        <v>144</v>
      </c>
      <c r="I114" s="33" t="s">
        <v>141</v>
      </c>
      <c r="J114" s="38"/>
      <c r="K114" s="42" t="s">
        <v>161</v>
      </c>
      <c r="L114" s="18">
        <f t="shared" si="5"/>
        <v>5</v>
      </c>
    </row>
    <row r="115" spans="1:12" ht="15.75" thickBot="1">
      <c r="A115" s="1">
        <v>42327</v>
      </c>
      <c r="B115" s="4">
        <v>0.83333333333333337</v>
      </c>
      <c r="C115" t="s">
        <v>50</v>
      </c>
      <c r="D115" t="s">
        <v>104</v>
      </c>
      <c r="E115" t="s">
        <v>33</v>
      </c>
      <c r="F115">
        <v>4</v>
      </c>
      <c r="H115" s="37" t="s">
        <v>167</v>
      </c>
      <c r="I115" s="33" t="s">
        <v>151</v>
      </c>
      <c r="J115" s="38"/>
      <c r="K115" s="43" t="s">
        <v>154</v>
      </c>
      <c r="L115" s="18">
        <f t="shared" si="5"/>
        <v>5</v>
      </c>
    </row>
    <row r="116" spans="1:12" ht="15.75" thickTop="1">
      <c r="A116" s="1">
        <v>42327</v>
      </c>
      <c r="B116" s="4">
        <v>0.84375</v>
      </c>
      <c r="C116" t="s">
        <v>78</v>
      </c>
      <c r="D116" t="s">
        <v>51</v>
      </c>
      <c r="E116" t="s">
        <v>33</v>
      </c>
      <c r="F116">
        <v>5</v>
      </c>
      <c r="H116" s="37" t="s">
        <v>156</v>
      </c>
      <c r="I116" s="33" t="s">
        <v>153</v>
      </c>
      <c r="J116" s="38"/>
      <c r="L116" s="18">
        <f t="shared" si="5"/>
        <v>5</v>
      </c>
    </row>
    <row r="117" spans="1:12" ht="15.75" thickBot="1">
      <c r="A117" s="1">
        <v>42327</v>
      </c>
      <c r="B117" s="4">
        <v>0.83333333333333337</v>
      </c>
      <c r="C117" t="s">
        <v>57</v>
      </c>
      <c r="D117" t="s">
        <v>119</v>
      </c>
      <c r="E117" t="s">
        <v>33</v>
      </c>
      <c r="F117">
        <v>8</v>
      </c>
      <c r="H117" s="39" t="s">
        <v>160</v>
      </c>
      <c r="I117" s="40" t="s">
        <v>155</v>
      </c>
      <c r="J117" s="41"/>
      <c r="L117" s="18">
        <f t="shared" si="5"/>
        <v>5</v>
      </c>
    </row>
    <row r="118" spans="1:12" ht="15.75" thickBot="1">
      <c r="A118" s="1">
        <v>42331</v>
      </c>
      <c r="B118" s="4">
        <v>0.83333333333333337</v>
      </c>
      <c r="C118" t="s">
        <v>46</v>
      </c>
      <c r="D118" t="s">
        <v>125</v>
      </c>
      <c r="E118" t="s">
        <v>81</v>
      </c>
      <c r="F118">
        <v>2</v>
      </c>
      <c r="H118" s="34" t="s">
        <v>149</v>
      </c>
      <c r="I118" s="35" t="s">
        <v>137</v>
      </c>
      <c r="J118" s="36" t="s">
        <v>145</v>
      </c>
      <c r="L118" s="18">
        <f t="shared" si="5"/>
        <v>2</v>
      </c>
    </row>
    <row r="119" spans="1:12" ht="15.75" thickTop="1">
      <c r="A119" s="1">
        <v>42331</v>
      </c>
      <c r="B119" s="4">
        <v>0.84375</v>
      </c>
      <c r="C119" t="s">
        <v>130</v>
      </c>
      <c r="D119" t="s">
        <v>47</v>
      </c>
      <c r="E119" t="s">
        <v>81</v>
      </c>
      <c r="F119">
        <v>3</v>
      </c>
      <c r="H119" s="37" t="s">
        <v>150</v>
      </c>
      <c r="I119" s="33" t="s">
        <v>151</v>
      </c>
      <c r="J119" s="38" t="s">
        <v>152</v>
      </c>
      <c r="K119" s="42" t="s">
        <v>161</v>
      </c>
      <c r="L119" s="18">
        <f t="shared" si="5"/>
        <v>2</v>
      </c>
    </row>
    <row r="120" spans="1:12">
      <c r="A120" s="1">
        <v>42331</v>
      </c>
      <c r="B120" s="4">
        <v>0.83333333333333337</v>
      </c>
      <c r="C120" t="s">
        <v>133</v>
      </c>
      <c r="D120" t="s">
        <v>71</v>
      </c>
      <c r="E120" t="s">
        <v>81</v>
      </c>
      <c r="F120">
        <v>4</v>
      </c>
      <c r="H120" s="37" t="s">
        <v>154</v>
      </c>
      <c r="I120" s="33" t="s">
        <v>153</v>
      </c>
      <c r="J120" s="38" t="s">
        <v>155</v>
      </c>
      <c r="K120" s="46" t="s">
        <v>143</v>
      </c>
      <c r="L120" s="18">
        <f t="shared" si="5"/>
        <v>2</v>
      </c>
    </row>
    <row r="121" spans="1:12" ht="15.75" thickBot="1">
      <c r="A121" s="1">
        <v>42331</v>
      </c>
      <c r="B121" s="4">
        <v>0.84375</v>
      </c>
      <c r="C121" t="s">
        <v>74</v>
      </c>
      <c r="D121" t="s">
        <v>53</v>
      </c>
      <c r="E121" t="s">
        <v>33</v>
      </c>
      <c r="F121">
        <v>2</v>
      </c>
      <c r="H121" s="37" t="s">
        <v>144</v>
      </c>
      <c r="I121" s="33" t="s">
        <v>141</v>
      </c>
      <c r="J121" s="38"/>
      <c r="K121" s="43" t="s">
        <v>160</v>
      </c>
      <c r="L121" s="18">
        <f t="shared" si="5"/>
        <v>2</v>
      </c>
    </row>
    <row r="122" spans="1:12" ht="15.75" thickTop="1">
      <c r="A122" s="1">
        <v>42331</v>
      </c>
      <c r="B122" s="4">
        <v>0.84375</v>
      </c>
      <c r="C122" t="s">
        <v>103</v>
      </c>
      <c r="D122" t="s">
        <v>50</v>
      </c>
      <c r="E122" t="s">
        <v>33</v>
      </c>
      <c r="F122">
        <v>4</v>
      </c>
      <c r="H122" s="37" t="s">
        <v>167</v>
      </c>
      <c r="I122" s="33" t="s">
        <v>151</v>
      </c>
      <c r="J122" s="38"/>
      <c r="L122" s="18">
        <f t="shared" si="5"/>
        <v>2</v>
      </c>
    </row>
    <row r="123" spans="1:12">
      <c r="A123" s="1">
        <v>42331</v>
      </c>
      <c r="B123" s="4">
        <v>0.83333333333333337</v>
      </c>
      <c r="C123" t="s">
        <v>109</v>
      </c>
      <c r="D123" t="s">
        <v>52</v>
      </c>
      <c r="E123" t="s">
        <v>33</v>
      </c>
      <c r="F123">
        <v>6</v>
      </c>
      <c r="H123" s="37" t="s">
        <v>147</v>
      </c>
      <c r="I123" s="33" t="s">
        <v>148</v>
      </c>
      <c r="J123" s="38"/>
      <c r="L123" s="18">
        <f t="shared" si="5"/>
        <v>2</v>
      </c>
    </row>
    <row r="124" spans="1:12" ht="15.75" thickBot="1">
      <c r="A124" s="1">
        <v>42331</v>
      </c>
      <c r="B124" s="4">
        <v>0.83333333333333337</v>
      </c>
      <c r="C124" t="s">
        <v>54</v>
      </c>
      <c r="D124" t="s">
        <v>79</v>
      </c>
      <c r="E124" t="s">
        <v>33</v>
      </c>
      <c r="F124">
        <v>7</v>
      </c>
      <c r="H124" s="39" t="s">
        <v>157</v>
      </c>
      <c r="I124" s="40" t="s">
        <v>158</v>
      </c>
      <c r="J124" s="41" t="s">
        <v>159</v>
      </c>
      <c r="L124" s="18">
        <f t="shared" si="5"/>
        <v>2</v>
      </c>
    </row>
    <row r="125" spans="1:12">
      <c r="A125" s="1">
        <v>42332</v>
      </c>
      <c r="B125" s="4">
        <v>0.83333333333333337</v>
      </c>
      <c r="C125" t="s">
        <v>123</v>
      </c>
      <c r="D125" t="s">
        <v>45</v>
      </c>
      <c r="E125" t="s">
        <v>81</v>
      </c>
      <c r="F125">
        <v>1</v>
      </c>
      <c r="H125" t="s">
        <v>141</v>
      </c>
      <c r="I125" t="s">
        <v>142</v>
      </c>
      <c r="J125" t="s">
        <v>143</v>
      </c>
      <c r="L125" s="18">
        <f t="shared" si="5"/>
        <v>3</v>
      </c>
    </row>
    <row r="126" spans="1:12" ht="15.75" thickBot="1">
      <c r="A126" s="1">
        <v>42332</v>
      </c>
      <c r="B126" s="4">
        <v>0.84375</v>
      </c>
      <c r="C126" t="s">
        <v>118</v>
      </c>
      <c r="D126" t="s">
        <v>57</v>
      </c>
      <c r="E126" t="s">
        <v>33</v>
      </c>
      <c r="F126">
        <v>8</v>
      </c>
      <c r="H126" t="s">
        <v>160</v>
      </c>
      <c r="I126" t="s">
        <v>155</v>
      </c>
      <c r="L126" s="18">
        <f t="shared" si="5"/>
        <v>3</v>
      </c>
    </row>
    <row r="127" spans="1:12" ht="15.75" thickTop="1">
      <c r="A127" s="1">
        <v>42334</v>
      </c>
      <c r="B127" s="4">
        <v>0.83333333333333337</v>
      </c>
      <c r="C127" t="s">
        <v>48</v>
      </c>
      <c r="D127" t="s">
        <v>87</v>
      </c>
      <c r="E127" t="s">
        <v>33</v>
      </c>
      <c r="F127">
        <v>1</v>
      </c>
      <c r="H127" s="34" t="s">
        <v>143</v>
      </c>
      <c r="I127" s="35" t="s">
        <v>142</v>
      </c>
      <c r="J127" s="36"/>
      <c r="K127" s="42" t="s">
        <v>161</v>
      </c>
      <c r="L127" s="18">
        <f t="shared" si="5"/>
        <v>5</v>
      </c>
    </row>
    <row r="128" spans="1:12" ht="15.75" thickBot="1">
      <c r="A128" s="1">
        <v>42334</v>
      </c>
      <c r="B128" s="4">
        <v>0.84375</v>
      </c>
      <c r="C128" t="s">
        <v>49</v>
      </c>
      <c r="D128" t="s">
        <v>98</v>
      </c>
      <c r="E128" t="s">
        <v>33</v>
      </c>
      <c r="F128">
        <v>3</v>
      </c>
      <c r="H128" s="37" t="s">
        <v>136</v>
      </c>
      <c r="I128" s="33" t="s">
        <v>137</v>
      </c>
      <c r="J128" s="38"/>
      <c r="K128" s="43" t="s">
        <v>152</v>
      </c>
      <c r="L128" s="18">
        <f t="shared" si="5"/>
        <v>5</v>
      </c>
    </row>
    <row r="129" spans="1:12" ht="16.5" thickTop="1" thickBot="1">
      <c r="A129" s="1">
        <v>42334</v>
      </c>
      <c r="B129" s="4">
        <v>0.83333333333333337</v>
      </c>
      <c r="C129" t="s">
        <v>51</v>
      </c>
      <c r="D129" t="s">
        <v>76</v>
      </c>
      <c r="E129" t="s">
        <v>33</v>
      </c>
      <c r="F129">
        <v>5</v>
      </c>
      <c r="H129" s="39" t="s">
        <v>156</v>
      </c>
      <c r="I129" s="40" t="s">
        <v>153</v>
      </c>
      <c r="J129" s="41"/>
      <c r="L129" s="18">
        <f t="shared" si="5"/>
        <v>5</v>
      </c>
    </row>
    <row r="130" spans="1:12">
      <c r="K130" s="56" t="s">
        <v>168</v>
      </c>
      <c r="L130" s="57"/>
    </row>
    <row r="131" spans="1:12">
      <c r="K131" s="58" t="s">
        <v>150</v>
      </c>
      <c r="L131" s="59"/>
    </row>
    <row r="132" spans="1:12">
      <c r="K132" s="58" t="s">
        <v>151</v>
      </c>
      <c r="L132" s="59"/>
    </row>
    <row r="133" spans="1:12">
      <c r="K133" s="58" t="s">
        <v>155</v>
      </c>
      <c r="L133" s="59"/>
    </row>
    <row r="134" spans="1:12" ht="15.75" thickBot="1">
      <c r="K134" s="60" t="s">
        <v>169</v>
      </c>
      <c r="L134" s="61"/>
    </row>
    <row r="136" spans="1:12">
      <c r="L136" s="18"/>
    </row>
    <row r="137" spans="1:12">
      <c r="L137" s="18"/>
    </row>
    <row r="138" spans="1:12">
      <c r="L138" s="18"/>
    </row>
    <row r="139" spans="1:12">
      <c r="L139" s="18"/>
    </row>
  </sheetData>
  <autoFilter ref="A1:L129">
    <filterColumn colId="0"/>
    <filterColumn colId="4"/>
    <filterColumn colId="5"/>
  </autoFilter>
  <sortState ref="A1:F120">
    <sortCondition ref="A1:A120"/>
    <sortCondition descending="1" ref="E1:E120"/>
    <sortCondition ref="F1:F120"/>
  </sortState>
  <printOptions gridLines="1"/>
  <pageMargins left="0.51181102362204722" right="0.51181102362204722" top="0.15748031496062992" bottom="0.35433070866141736" header="0.31496062992125984" footer="0.31496062992125984"/>
  <pageSetup paperSize="9" scale="8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H15"/>
    </sheetView>
  </sheetViews>
  <sheetFormatPr defaultRowHeight="15"/>
  <cols>
    <col min="3" max="3" width="25.7109375" customWidth="1"/>
    <col min="4" max="4" width="21" customWidth="1"/>
    <col min="5" max="5" width="10.7109375" customWidth="1"/>
    <col min="6" max="6" width="10.28515625" customWidth="1"/>
    <col min="7" max="7" width="9.5703125" customWidth="1"/>
    <col min="8" max="8" width="18.140625" customWidth="1"/>
  </cols>
  <sheetData>
    <row r="1" spans="1:8">
      <c r="A1" s="1">
        <v>42257</v>
      </c>
      <c r="B1" s="4">
        <v>0.82291666666666663</v>
      </c>
      <c r="C1" t="s">
        <v>49</v>
      </c>
      <c r="D1" t="s">
        <v>100</v>
      </c>
      <c r="E1" s="11" t="s">
        <v>136</v>
      </c>
      <c r="F1" s="24" t="s">
        <v>137</v>
      </c>
      <c r="G1" s="19" t="s">
        <v>138</v>
      </c>
      <c r="H1" s="26"/>
    </row>
    <row r="2" spans="1:8">
      <c r="A2" s="1">
        <v>42264</v>
      </c>
      <c r="B2" s="4">
        <v>0.82291666666666663</v>
      </c>
      <c r="C2" t="s">
        <v>99</v>
      </c>
      <c r="D2" t="s">
        <v>49</v>
      </c>
      <c r="E2" s="11" t="s">
        <v>136</v>
      </c>
      <c r="F2" s="24" t="s">
        <v>137</v>
      </c>
      <c r="G2" s="23" t="s">
        <v>138</v>
      </c>
      <c r="H2" s="25"/>
    </row>
    <row r="3" spans="1:8">
      <c r="A3" s="1">
        <v>42271</v>
      </c>
      <c r="B3" s="4">
        <v>0.82291666666666663</v>
      </c>
      <c r="C3" t="s">
        <v>49</v>
      </c>
      <c r="D3" t="s">
        <v>97</v>
      </c>
      <c r="E3" s="11" t="s">
        <v>136</v>
      </c>
      <c r="F3" s="24" t="s">
        <v>137</v>
      </c>
      <c r="G3" s="23" t="s">
        <v>138</v>
      </c>
    </row>
    <row r="4" spans="1:8">
      <c r="A4" s="1">
        <v>42278</v>
      </c>
      <c r="B4" s="4">
        <v>0.84375</v>
      </c>
      <c r="C4" t="s">
        <v>49</v>
      </c>
      <c r="D4" t="s">
        <v>72</v>
      </c>
      <c r="E4" s="11" t="s">
        <v>136</v>
      </c>
      <c r="F4" s="19" t="s">
        <v>137</v>
      </c>
      <c r="G4" s="24" t="s">
        <v>138</v>
      </c>
    </row>
    <row r="5" spans="1:8" ht="15.75" customHeight="1">
      <c r="A5" s="1">
        <v>42282</v>
      </c>
      <c r="B5" s="4">
        <v>0.84375</v>
      </c>
      <c r="C5" t="s">
        <v>98</v>
      </c>
      <c r="D5" t="s">
        <v>49</v>
      </c>
      <c r="E5" s="20" t="s">
        <v>136</v>
      </c>
      <c r="F5" s="24" t="s">
        <v>137</v>
      </c>
      <c r="G5" s="24" t="s">
        <v>138</v>
      </c>
      <c r="H5" s="27"/>
    </row>
    <row r="6" spans="1:8">
      <c r="A6" s="1">
        <v>42297</v>
      </c>
      <c r="B6" s="4">
        <v>0.84375</v>
      </c>
      <c r="C6" t="s">
        <v>100</v>
      </c>
      <c r="D6" t="s">
        <v>49</v>
      </c>
      <c r="E6" s="11" t="s">
        <v>136</v>
      </c>
      <c r="F6" s="20" t="s">
        <v>137</v>
      </c>
      <c r="G6" s="24" t="s">
        <v>138</v>
      </c>
    </row>
    <row r="7" spans="1:8">
      <c r="A7" s="1">
        <v>42306</v>
      </c>
      <c r="B7" s="4">
        <v>0.84375</v>
      </c>
      <c r="C7" t="s">
        <v>49</v>
      </c>
      <c r="D7" t="s">
        <v>99</v>
      </c>
      <c r="E7" s="11" t="s">
        <v>136</v>
      </c>
      <c r="F7" s="19" t="s">
        <v>137</v>
      </c>
      <c r="G7" s="24" t="s">
        <v>138</v>
      </c>
      <c r="H7" s="32" t="s">
        <v>140</v>
      </c>
    </row>
    <row r="8" spans="1:8">
      <c r="A8" s="1">
        <v>42313</v>
      </c>
      <c r="B8" s="4">
        <v>0.82291666666666663</v>
      </c>
      <c r="C8" t="s">
        <v>97</v>
      </c>
      <c r="D8" t="s">
        <v>49</v>
      </c>
      <c r="E8" s="11" t="s">
        <v>136</v>
      </c>
      <c r="F8" s="19" t="s">
        <v>137</v>
      </c>
      <c r="G8" s="24" t="s">
        <v>138</v>
      </c>
    </row>
    <row r="9" spans="1:8">
      <c r="A9" s="31">
        <v>42324</v>
      </c>
      <c r="B9" s="4">
        <v>0.84375</v>
      </c>
      <c r="C9" t="s">
        <v>72</v>
      </c>
      <c r="D9" t="s">
        <v>49</v>
      </c>
      <c r="E9" s="11" t="s">
        <v>136</v>
      </c>
      <c r="F9" s="24" t="s">
        <v>137</v>
      </c>
      <c r="G9" s="19" t="s">
        <v>138</v>
      </c>
      <c r="H9" s="30" t="s">
        <v>139</v>
      </c>
    </row>
    <row r="10" spans="1:8">
      <c r="A10" s="1">
        <v>42334</v>
      </c>
      <c r="B10" s="4">
        <v>0.84375</v>
      </c>
      <c r="C10" t="s">
        <v>49</v>
      </c>
      <c r="D10" t="s">
        <v>98</v>
      </c>
      <c r="E10" s="11" t="s">
        <v>136</v>
      </c>
      <c r="F10" s="24" t="s">
        <v>137</v>
      </c>
      <c r="G10" s="23" t="s">
        <v>138</v>
      </c>
      <c r="H10" s="25"/>
    </row>
    <row r="12" spans="1:8">
      <c r="B12" s="11" t="s">
        <v>62</v>
      </c>
      <c r="C12" s="21" t="s">
        <v>63</v>
      </c>
      <c r="D12" s="22"/>
    </row>
    <row r="13" spans="1:8">
      <c r="B13" s="19" t="s">
        <v>64</v>
      </c>
      <c r="C13" s="21" t="s">
        <v>65</v>
      </c>
      <c r="D13" s="22"/>
    </row>
    <row r="14" spans="1:8">
      <c r="B14" s="20" t="s">
        <v>66</v>
      </c>
      <c r="C14" s="21" t="s">
        <v>67</v>
      </c>
      <c r="D14" s="22"/>
    </row>
    <row r="15" spans="1:8">
      <c r="B15" s="23" t="s">
        <v>68</v>
      </c>
      <c r="C15" s="21" t="s">
        <v>69</v>
      </c>
      <c r="D15" s="22"/>
    </row>
  </sheetData>
  <printOptions gridLines="1"/>
  <pageMargins left="0.51181102362204722" right="0.5118110236220472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sqref="A1:D41"/>
    </sheetView>
  </sheetViews>
  <sheetFormatPr defaultRowHeight="15"/>
  <cols>
    <col min="3" max="3" width="21.140625" customWidth="1"/>
    <col min="4" max="4" width="21.5703125" customWidth="1"/>
  </cols>
  <sheetData>
    <row r="1" spans="1:4">
      <c r="A1" s="11"/>
      <c r="B1" s="11"/>
      <c r="C1" s="11"/>
      <c r="D1" s="11"/>
    </row>
    <row r="2" spans="1:4">
      <c r="A2" s="28">
        <v>42254</v>
      </c>
      <c r="B2" s="29">
        <v>0.83333333333333337</v>
      </c>
      <c r="C2" s="11" t="s">
        <v>47</v>
      </c>
      <c r="D2" s="11" t="s">
        <v>129</v>
      </c>
    </row>
    <row r="3" spans="1:4">
      <c r="A3" s="28">
        <v>42254</v>
      </c>
      <c r="B3" s="29">
        <v>0.84375</v>
      </c>
      <c r="C3" s="11" t="s">
        <v>132</v>
      </c>
      <c r="D3" s="11" t="s">
        <v>133</v>
      </c>
    </row>
    <row r="4" spans="1:4">
      <c r="A4" s="28">
        <v>42258</v>
      </c>
      <c r="B4" s="29">
        <v>0.83333333333333337</v>
      </c>
      <c r="C4" s="11" t="s">
        <v>106</v>
      </c>
      <c r="D4" s="11" t="s">
        <v>51</v>
      </c>
    </row>
    <row r="5" spans="1:4">
      <c r="A5" s="28"/>
      <c r="B5" s="29"/>
      <c r="C5" s="11"/>
      <c r="D5" s="11"/>
    </row>
    <row r="6" spans="1:4">
      <c r="A6" s="28">
        <v>42261</v>
      </c>
      <c r="B6" s="29">
        <v>0.82291666666666663</v>
      </c>
      <c r="C6" s="11" t="s">
        <v>128</v>
      </c>
      <c r="D6" s="11" t="s">
        <v>47</v>
      </c>
    </row>
    <row r="7" spans="1:4">
      <c r="A7" s="28">
        <v>42261</v>
      </c>
      <c r="B7" s="29">
        <v>0.83333333333333337</v>
      </c>
      <c r="C7" s="11" t="s">
        <v>133</v>
      </c>
      <c r="D7" s="11" t="s">
        <v>134</v>
      </c>
    </row>
    <row r="8" spans="1:4">
      <c r="A8" s="28">
        <v>42264</v>
      </c>
      <c r="B8" s="29">
        <v>0.83333333333333337</v>
      </c>
      <c r="C8" s="11" t="s">
        <v>51</v>
      </c>
      <c r="D8" s="11" t="s">
        <v>107</v>
      </c>
    </row>
    <row r="9" spans="1:4">
      <c r="A9" s="28"/>
      <c r="B9" s="29"/>
      <c r="C9" s="11"/>
      <c r="D9" s="11"/>
    </row>
    <row r="10" spans="1:4">
      <c r="A10" s="28">
        <v>42268</v>
      </c>
      <c r="B10" s="29">
        <v>0.83333333333333337</v>
      </c>
      <c r="C10" s="11" t="s">
        <v>127</v>
      </c>
      <c r="D10" s="11" t="s">
        <v>47</v>
      </c>
    </row>
    <row r="11" spans="1:4">
      <c r="A11" s="28">
        <v>42268</v>
      </c>
      <c r="B11" s="29">
        <v>0.83333333333333337</v>
      </c>
      <c r="C11" s="11" t="s">
        <v>133</v>
      </c>
      <c r="D11" s="11" t="s">
        <v>135</v>
      </c>
    </row>
    <row r="12" spans="1:4">
      <c r="A12" s="28">
        <v>42271</v>
      </c>
      <c r="B12" s="29">
        <v>0.83333333333333337</v>
      </c>
      <c r="C12" s="11" t="s">
        <v>108</v>
      </c>
      <c r="D12" s="11" t="s">
        <v>51</v>
      </c>
    </row>
    <row r="13" spans="1:4">
      <c r="A13" s="28"/>
      <c r="B13" s="29"/>
      <c r="C13" s="11"/>
      <c r="D13" s="11"/>
    </row>
    <row r="14" spans="1:4">
      <c r="A14" s="28">
        <v>42275</v>
      </c>
      <c r="B14" s="29">
        <v>0.83333333333333337</v>
      </c>
      <c r="C14" s="11" t="s">
        <v>47</v>
      </c>
      <c r="D14" s="11" t="s">
        <v>80</v>
      </c>
    </row>
    <row r="15" spans="1:4">
      <c r="A15" s="28">
        <v>42275</v>
      </c>
      <c r="B15" s="29">
        <v>0.83333333333333337</v>
      </c>
      <c r="C15" s="11" t="s">
        <v>58</v>
      </c>
      <c r="D15" s="11" t="s">
        <v>133</v>
      </c>
    </row>
    <row r="16" spans="1:4">
      <c r="A16" s="28">
        <v>42278</v>
      </c>
      <c r="B16" s="29">
        <v>0.83333333333333337</v>
      </c>
      <c r="C16" s="11" t="s">
        <v>51</v>
      </c>
      <c r="D16" s="11" t="s">
        <v>78</v>
      </c>
    </row>
    <row r="17" spans="1:4">
      <c r="A17" s="28"/>
      <c r="B17" s="29"/>
      <c r="C17" s="11"/>
      <c r="D17" s="11"/>
    </row>
    <row r="18" spans="1:4">
      <c r="A18" s="28">
        <v>42282</v>
      </c>
      <c r="B18" s="29">
        <v>0.83333333333333337</v>
      </c>
      <c r="C18" s="11" t="s">
        <v>47</v>
      </c>
      <c r="D18" s="11" t="s">
        <v>130</v>
      </c>
    </row>
    <row r="19" spans="1:4">
      <c r="A19" s="28">
        <v>42282</v>
      </c>
      <c r="B19" s="29">
        <v>0.83333333333333337</v>
      </c>
      <c r="C19" s="11" t="s">
        <v>76</v>
      </c>
      <c r="D19" s="11" t="s">
        <v>51</v>
      </c>
    </row>
    <row r="20" spans="1:4">
      <c r="A20" s="28">
        <v>42282</v>
      </c>
      <c r="B20" s="29">
        <v>0.83333333333333337</v>
      </c>
      <c r="C20" s="11" t="s">
        <v>71</v>
      </c>
      <c r="D20" s="11" t="s">
        <v>133</v>
      </c>
    </row>
    <row r="21" spans="1:4">
      <c r="A21" s="28"/>
      <c r="B21" s="29"/>
      <c r="C21" s="11"/>
      <c r="D21" s="11"/>
    </row>
    <row r="22" spans="1:4">
      <c r="A22" s="28">
        <v>42296</v>
      </c>
      <c r="B22" s="29">
        <v>0.83333333333333337</v>
      </c>
      <c r="C22" s="11" t="s">
        <v>133</v>
      </c>
      <c r="D22" s="11" t="s">
        <v>132</v>
      </c>
    </row>
    <row r="23" spans="1:4">
      <c r="A23" s="28">
        <v>42299</v>
      </c>
      <c r="B23" s="29">
        <v>0.83333333333333337</v>
      </c>
      <c r="C23" s="11" t="s">
        <v>129</v>
      </c>
      <c r="D23" s="11" t="s">
        <v>47</v>
      </c>
    </row>
    <row r="24" spans="1:4">
      <c r="A24" s="28">
        <v>42299</v>
      </c>
      <c r="B24" s="29">
        <v>0.83333333333333337</v>
      </c>
      <c r="C24" s="11" t="s">
        <v>51</v>
      </c>
      <c r="D24" s="11" t="s">
        <v>106</v>
      </c>
    </row>
    <row r="25" spans="1:4">
      <c r="A25" s="28"/>
      <c r="B25" s="29"/>
      <c r="C25" s="11"/>
      <c r="D25" s="11"/>
    </row>
    <row r="26" spans="1:4">
      <c r="A26" s="28">
        <v>42303</v>
      </c>
      <c r="B26" s="29">
        <v>0.83333333333333337</v>
      </c>
      <c r="C26" s="11" t="s">
        <v>47</v>
      </c>
      <c r="D26" s="11" t="s">
        <v>128</v>
      </c>
    </row>
    <row r="27" spans="1:4">
      <c r="A27" s="28">
        <v>42303</v>
      </c>
      <c r="B27" s="29">
        <v>0.82291666666666663</v>
      </c>
      <c r="C27" s="11" t="s">
        <v>134</v>
      </c>
      <c r="D27" s="11" t="s">
        <v>133</v>
      </c>
    </row>
    <row r="28" spans="1:4">
      <c r="A28" s="28">
        <v>42307</v>
      </c>
      <c r="B28" s="29">
        <v>0.83333333333333337</v>
      </c>
      <c r="C28" s="11" t="s">
        <v>107</v>
      </c>
      <c r="D28" s="11" t="s">
        <v>51</v>
      </c>
    </row>
    <row r="29" spans="1:4">
      <c r="A29" s="28"/>
      <c r="B29" s="29"/>
      <c r="C29" s="11"/>
      <c r="D29" s="11"/>
    </row>
    <row r="30" spans="1:4">
      <c r="A30" s="28">
        <v>42310</v>
      </c>
      <c r="B30" s="29">
        <v>0.83333333333333337</v>
      </c>
      <c r="C30" s="11" t="s">
        <v>47</v>
      </c>
      <c r="D30" s="11" t="s">
        <v>127</v>
      </c>
    </row>
    <row r="31" spans="1:4">
      <c r="A31" s="28">
        <v>42313</v>
      </c>
      <c r="B31" s="29">
        <v>0.83333333333333337</v>
      </c>
      <c r="C31" s="11" t="s">
        <v>51</v>
      </c>
      <c r="D31" s="11" t="s">
        <v>108</v>
      </c>
    </row>
    <row r="32" spans="1:4">
      <c r="A32" s="28">
        <v>42313</v>
      </c>
      <c r="B32" s="29">
        <v>0.84375</v>
      </c>
      <c r="C32" s="11" t="s">
        <v>135</v>
      </c>
      <c r="D32" s="11" t="s">
        <v>133</v>
      </c>
    </row>
    <row r="33" spans="1:4">
      <c r="A33" s="28"/>
      <c r="B33" s="29"/>
      <c r="C33" s="11"/>
      <c r="D33" s="11"/>
    </row>
    <row r="34" spans="1:4">
      <c r="A34" s="28">
        <v>42324</v>
      </c>
      <c r="B34" s="29">
        <v>0.83333333333333337</v>
      </c>
      <c r="C34" s="11" t="s">
        <v>133</v>
      </c>
      <c r="D34" s="11" t="s">
        <v>58</v>
      </c>
    </row>
    <row r="35" spans="1:4">
      <c r="A35" s="28">
        <v>42327</v>
      </c>
      <c r="B35" s="29">
        <v>0.83333333333333337</v>
      </c>
      <c r="C35" s="11" t="s">
        <v>80</v>
      </c>
      <c r="D35" s="11" t="s">
        <v>47</v>
      </c>
    </row>
    <row r="36" spans="1:4">
      <c r="A36" s="28">
        <v>42327</v>
      </c>
      <c r="B36" s="29">
        <v>0.84375</v>
      </c>
      <c r="C36" s="11" t="s">
        <v>78</v>
      </c>
      <c r="D36" s="11" t="s">
        <v>51</v>
      </c>
    </row>
    <row r="37" spans="1:4">
      <c r="A37" s="28"/>
      <c r="B37" s="29"/>
      <c r="C37" s="11"/>
      <c r="D37" s="11"/>
    </row>
    <row r="38" spans="1:4">
      <c r="A38" s="28">
        <v>42331</v>
      </c>
      <c r="B38" s="29">
        <v>0.84375</v>
      </c>
      <c r="C38" s="11" t="s">
        <v>130</v>
      </c>
      <c r="D38" s="11" t="s">
        <v>47</v>
      </c>
    </row>
    <row r="39" spans="1:4">
      <c r="A39" s="28">
        <v>42331</v>
      </c>
      <c r="B39" s="29">
        <v>0.83333333333333337</v>
      </c>
      <c r="C39" s="11" t="s">
        <v>133</v>
      </c>
      <c r="D39" s="11" t="s">
        <v>71</v>
      </c>
    </row>
    <row r="40" spans="1:4">
      <c r="A40" s="28">
        <v>42334</v>
      </c>
      <c r="B40" s="29">
        <v>0.83333333333333337</v>
      </c>
      <c r="C40" s="11" t="s">
        <v>51</v>
      </c>
      <c r="D40" s="11" t="s">
        <v>76</v>
      </c>
    </row>
    <row r="41" spans="1:4">
      <c r="A41" s="11"/>
      <c r="B41" s="11"/>
      <c r="C41" s="11"/>
      <c r="D41" s="11"/>
    </row>
  </sheetData>
  <sortState ref="A2:D31">
    <sortCondition ref="A2:A31"/>
  </sortState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G19" sqref="G19"/>
    </sheetView>
  </sheetViews>
  <sheetFormatPr defaultRowHeight="15"/>
  <cols>
    <col min="3" max="3" width="22.42578125" customWidth="1"/>
    <col min="4" max="4" width="22.5703125" customWidth="1"/>
  </cols>
  <sheetData>
    <row r="2" spans="1:4">
      <c r="A2" s="1">
        <v>42254</v>
      </c>
      <c r="B2" s="4">
        <v>0.84375</v>
      </c>
      <c r="C2" t="s">
        <v>132</v>
      </c>
      <c r="D2" t="s">
        <v>133</v>
      </c>
    </row>
    <row r="3" spans="1:4">
      <c r="A3" s="1">
        <v>42257</v>
      </c>
      <c r="B3" s="4">
        <v>0.83333333333333337</v>
      </c>
      <c r="C3" t="s">
        <v>57</v>
      </c>
      <c r="D3" t="s">
        <v>80</v>
      </c>
    </row>
    <row r="4" spans="1:4">
      <c r="A4" s="1">
        <v>42261</v>
      </c>
      <c r="B4" s="4">
        <v>0.83333333333333337</v>
      </c>
      <c r="C4" t="s">
        <v>133</v>
      </c>
      <c r="D4" t="s">
        <v>134</v>
      </c>
    </row>
    <row r="5" spans="1:4">
      <c r="A5" s="1">
        <v>42262</v>
      </c>
      <c r="B5" s="4">
        <v>0.83333333333333337</v>
      </c>
      <c r="C5" t="s">
        <v>120</v>
      </c>
      <c r="D5" t="s">
        <v>57</v>
      </c>
    </row>
    <row r="6" spans="1:4">
      <c r="A6" s="1">
        <v>42268</v>
      </c>
      <c r="B6" s="4">
        <v>0.83333333333333337</v>
      </c>
      <c r="C6" t="s">
        <v>133</v>
      </c>
      <c r="D6" t="s">
        <v>135</v>
      </c>
    </row>
    <row r="7" spans="1:4">
      <c r="A7" s="1">
        <v>42271</v>
      </c>
      <c r="B7" s="4">
        <v>0.83333333333333337</v>
      </c>
      <c r="C7" t="s">
        <v>57</v>
      </c>
      <c r="D7" t="s">
        <v>117</v>
      </c>
    </row>
    <row r="8" spans="1:4">
      <c r="A8" s="1">
        <v>42275</v>
      </c>
      <c r="B8" s="4">
        <v>0.83333333333333337</v>
      </c>
      <c r="C8" t="s">
        <v>58</v>
      </c>
      <c r="D8" t="s">
        <v>133</v>
      </c>
    </row>
    <row r="9" spans="1:4">
      <c r="A9" s="1">
        <v>42279</v>
      </c>
      <c r="B9" s="4">
        <v>0.83333333333333337</v>
      </c>
      <c r="C9" t="s">
        <v>119</v>
      </c>
      <c r="D9" t="s">
        <v>57</v>
      </c>
    </row>
    <row r="10" spans="1:4">
      <c r="A10" s="1">
        <v>42282</v>
      </c>
      <c r="B10" s="4">
        <v>0.83333333333333337</v>
      </c>
      <c r="C10" t="s">
        <v>71</v>
      </c>
      <c r="D10" t="s">
        <v>133</v>
      </c>
    </row>
    <row r="11" spans="1:4">
      <c r="A11" s="1">
        <v>42285</v>
      </c>
      <c r="B11" s="4">
        <v>0.83333333333333337</v>
      </c>
      <c r="C11" t="s">
        <v>57</v>
      </c>
      <c r="D11" t="s">
        <v>118</v>
      </c>
    </row>
    <row r="12" spans="1:4">
      <c r="A12" s="1">
        <v>42296</v>
      </c>
      <c r="B12" s="4">
        <v>0.83333333333333337</v>
      </c>
      <c r="C12" t="s">
        <v>133</v>
      </c>
      <c r="D12" t="s">
        <v>132</v>
      </c>
    </row>
    <row r="13" spans="1:4">
      <c r="A13" s="1">
        <v>42296</v>
      </c>
      <c r="B13" s="4">
        <v>0.83333333333333337</v>
      </c>
      <c r="C13" t="s">
        <v>80</v>
      </c>
      <c r="D13" t="s">
        <v>57</v>
      </c>
    </row>
    <row r="14" spans="1:4">
      <c r="A14" s="1">
        <v>42303</v>
      </c>
      <c r="B14" s="4">
        <v>0.82291666666666663</v>
      </c>
      <c r="C14" t="s">
        <v>134</v>
      </c>
      <c r="D14" t="s">
        <v>133</v>
      </c>
    </row>
    <row r="15" spans="1:4">
      <c r="A15" s="1">
        <v>42306</v>
      </c>
      <c r="B15" s="4">
        <v>0.83333333333333337</v>
      </c>
      <c r="C15" t="s">
        <v>57</v>
      </c>
      <c r="D15" t="s">
        <v>120</v>
      </c>
    </row>
    <row r="16" spans="1:4">
      <c r="A16" s="1">
        <v>42313</v>
      </c>
      <c r="B16" s="4">
        <v>0.84375</v>
      </c>
      <c r="C16" t="s">
        <v>135</v>
      </c>
      <c r="D16" t="s">
        <v>133</v>
      </c>
    </row>
    <row r="17" spans="1:4">
      <c r="A17" s="1">
        <v>42313</v>
      </c>
      <c r="B17" s="4">
        <v>0.83333333333333337</v>
      </c>
      <c r="C17" t="s">
        <v>117</v>
      </c>
      <c r="D17" t="s">
        <v>57</v>
      </c>
    </row>
    <row r="18" spans="1:4">
      <c r="A18" s="1">
        <v>42324</v>
      </c>
      <c r="B18" s="4">
        <v>0.83333333333333337</v>
      </c>
      <c r="C18" t="s">
        <v>133</v>
      </c>
      <c r="D18" t="s">
        <v>58</v>
      </c>
    </row>
    <row r="19" spans="1:4">
      <c r="A19" s="1">
        <v>42327</v>
      </c>
      <c r="B19" s="4">
        <v>0.83333333333333337</v>
      </c>
      <c r="C19" t="s">
        <v>57</v>
      </c>
      <c r="D19" t="s">
        <v>119</v>
      </c>
    </row>
    <row r="20" spans="1:4">
      <c r="A20" s="1">
        <v>42331</v>
      </c>
      <c r="B20" s="4">
        <v>0.83333333333333337</v>
      </c>
      <c r="C20" t="s">
        <v>133</v>
      </c>
      <c r="D20" t="s">
        <v>71</v>
      </c>
    </row>
    <row r="21" spans="1:4">
      <c r="A21" s="1">
        <v>42332</v>
      </c>
      <c r="B21" s="4">
        <v>0.84375</v>
      </c>
      <c r="C21" t="s">
        <v>118</v>
      </c>
      <c r="D21" t="s">
        <v>57</v>
      </c>
    </row>
  </sheetData>
  <sortState ref="A2:D21">
    <sortCondition ref="A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12</vt:i4>
      </vt:variant>
    </vt:vector>
  </HeadingPairs>
  <TitlesOfParts>
    <vt:vector size="34" baseType="lpstr">
      <vt:lpstr>Team1</vt:lpstr>
      <vt:lpstr>Team2</vt:lpstr>
      <vt:lpstr>Team3  </vt:lpstr>
      <vt:lpstr>Team4</vt:lpstr>
      <vt:lpstr>Duo1</vt:lpstr>
      <vt:lpstr>Duo2</vt:lpstr>
      <vt:lpstr>Duo3</vt:lpstr>
      <vt:lpstr>Duo4</vt:lpstr>
      <vt:lpstr>Duo5</vt:lpstr>
      <vt:lpstr>Duo6</vt:lpstr>
      <vt:lpstr>Duo7</vt:lpstr>
      <vt:lpstr>Duo8</vt:lpstr>
      <vt:lpstr>Indeling</vt:lpstr>
      <vt:lpstr>Letterprogramma</vt:lpstr>
      <vt:lpstr>AlleTeams</vt:lpstr>
      <vt:lpstr>Team1Duo1</vt:lpstr>
      <vt:lpstr>Team1Duo2=Theo</vt:lpstr>
      <vt:lpstr>Team2Duo3</vt:lpstr>
      <vt:lpstr>Speelmatrix</vt:lpstr>
      <vt:lpstr>Opstelling duo 3</vt:lpstr>
      <vt:lpstr>Team3Team4Duo5</vt:lpstr>
      <vt:lpstr>Team4Duo8=Aat</vt:lpstr>
      <vt:lpstr>AFDRUK</vt:lpstr>
      <vt:lpstr>'Duo1'!Afdrukbereik</vt:lpstr>
      <vt:lpstr>'Duo2'!Afdrukbereik</vt:lpstr>
      <vt:lpstr>'Duo3'!Afdrukbereik</vt:lpstr>
      <vt:lpstr>'Duo4'!Afdrukbereik</vt:lpstr>
      <vt:lpstr>'Duo5'!Afdrukbereik</vt:lpstr>
      <vt:lpstr>'Duo6'!Afdrukbereik</vt:lpstr>
      <vt:lpstr>'Duo7'!Afdrukbereik</vt:lpstr>
      <vt:lpstr>'Duo8'!Afdrukbereik</vt:lpstr>
      <vt:lpstr>Team2!Afdrukbereik</vt:lpstr>
      <vt:lpstr>'Team3  '!Afdrukbereik</vt:lpstr>
      <vt:lpstr>Team4!Afdrukbereik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2015-08-17T13:13:25Z</dcterms:created>
  <dcterms:modified xsi:type="dcterms:W3CDTF">2015-09-16T19:06:16Z</dcterms:modified>
</cp:coreProperties>
</file>