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25" yWindow="435" windowWidth="12015" windowHeight="7110" tabRatio="753" activeTab="8"/>
  </bookViews>
  <sheets>
    <sheet name="Team1" sheetId="4" r:id="rId1"/>
    <sheet name="Team2" sheetId="5" r:id="rId2"/>
    <sheet name="Team3  " sheetId="7" r:id="rId3"/>
    <sheet name="Duo1" sheetId="11" r:id="rId4"/>
    <sheet name="Duo2" sheetId="10" r:id="rId5"/>
    <sheet name="Duo3" sheetId="6" r:id="rId6"/>
    <sheet name="Duo4" sheetId="8" r:id="rId7"/>
    <sheet name="Duo5" sheetId="9" r:id="rId8"/>
    <sheet name="Duo6" sheetId="12" r:id="rId9"/>
    <sheet name="Duo7" sheetId="13" r:id="rId10"/>
    <sheet name="Duo8" sheetId="14" r:id="rId11"/>
    <sheet name="Duo9" sheetId="17" r:id="rId12"/>
    <sheet name="Duo10" sheetId="21" r:id="rId13"/>
    <sheet name="Duo11" sheetId="24" r:id="rId14"/>
    <sheet name="Indeling" sheetId="3" r:id="rId15"/>
    <sheet name="Letterprogramma" sheetId="2" r:id="rId16"/>
    <sheet name="AlleTeams" sheetId="15" r:id="rId17"/>
    <sheet name="Team1Duo1" sheetId="27" r:id="rId18"/>
    <sheet name="Team1Duo2=Theo" sheetId="28" r:id="rId19"/>
    <sheet name="Team2Duo3" sheetId="18" r:id="rId20"/>
    <sheet name="Speelmatrix" sheetId="19" r:id="rId21"/>
    <sheet name="Opstelling duo 3" sheetId="23" r:id="rId22"/>
    <sheet name="Team3Duo9" sheetId="25" r:id="rId23"/>
    <sheet name="Blad1" sheetId="29" r:id="rId24"/>
  </sheets>
  <definedNames>
    <definedName name="_xlnm._FilterDatabase" localSheetId="3" hidden="1">'Duo1'!$A$1:$L$30</definedName>
    <definedName name="_xlnm._FilterDatabase" localSheetId="12" hidden="1">'Duo10'!$A$1:$L$30</definedName>
    <definedName name="_xlnm._FilterDatabase" localSheetId="13" hidden="1">'Duo11'!$A$1:$L$30</definedName>
    <definedName name="_xlnm._FilterDatabase" localSheetId="4" hidden="1">'Duo2'!$A$1:$L$30</definedName>
    <definedName name="_xlnm._FilterDatabase" localSheetId="5" hidden="1">'Duo3'!$A$1:$L$30</definedName>
    <definedName name="_xlnm._FilterDatabase" localSheetId="6" hidden="1">'Duo4'!$A$1:$L$30</definedName>
    <definedName name="_xlnm._FilterDatabase" localSheetId="7" hidden="1">'Duo5'!$A$1:$L$30</definedName>
    <definedName name="_xlnm._FilterDatabase" localSheetId="8" hidden="1">'Duo6'!$A$1:$L$30</definedName>
    <definedName name="_xlnm._FilterDatabase" localSheetId="9" hidden="1">'Duo7'!$A$1:$L$30</definedName>
    <definedName name="_xlnm._FilterDatabase" localSheetId="10" hidden="1">'Duo8'!$A$1:$L$30</definedName>
    <definedName name="_xlnm._FilterDatabase" localSheetId="11" hidden="1">'Duo9'!$A$1:$L$30</definedName>
    <definedName name="_xlnm._FilterDatabase" localSheetId="14" hidden="1">Indeling!$A$1:$I$1</definedName>
    <definedName name="_xlnm._FilterDatabase" localSheetId="20" hidden="1">Speelmatrix!$A$1:$I$130</definedName>
    <definedName name="_xlnm._FilterDatabase" localSheetId="0" hidden="1">Team1!$A$1:$L$30</definedName>
    <definedName name="_xlnm._FilterDatabase" localSheetId="1" hidden="1">Team2!$A$1:$L$30</definedName>
    <definedName name="_xlnm._FilterDatabase" localSheetId="19" hidden="1">Team2Duo3!$A$1:$M$1</definedName>
    <definedName name="_xlnm._FilterDatabase" localSheetId="2" hidden="1">'Team3  '!$A$1:$L$30</definedName>
    <definedName name="AFDRUK" localSheetId="12">'Duo10'!$B$1:$G$30</definedName>
    <definedName name="AFDRUK" localSheetId="13">'Duo11'!$B$1:$G$30</definedName>
    <definedName name="AFDRUK" localSheetId="11">'Duo9'!$B$1:$G$30</definedName>
    <definedName name="AFDRUK">'Duo8'!$B$1:$G$30</definedName>
    <definedName name="_xlnm.Print_Area" localSheetId="3">'Duo1'!$B$1:$G$30</definedName>
    <definedName name="_xlnm.Print_Area" localSheetId="12">'Duo10'!$B$1:$G$30</definedName>
    <definedName name="_xlnm.Print_Area" localSheetId="13">'Duo11'!$B$1:$G$30</definedName>
    <definedName name="_xlnm.Print_Area" localSheetId="4">'Duo2'!$B$1:$G$30</definedName>
    <definedName name="_xlnm.Print_Area" localSheetId="5">'Duo3'!$B$1:$G$30</definedName>
    <definedName name="_xlnm.Print_Area" localSheetId="6">'Duo4'!$A$2:$P$28</definedName>
    <definedName name="_xlnm.Print_Area" localSheetId="7">'Duo5'!$B$1:$G$30</definedName>
    <definedName name="_xlnm.Print_Area" localSheetId="8">'Duo6'!$B$1:$G$30</definedName>
    <definedName name="_xlnm.Print_Area" localSheetId="9">'Duo7'!$B$1:$G$30</definedName>
    <definedName name="_xlnm.Print_Area" localSheetId="10">'Duo8'!$B$1:$G$30</definedName>
    <definedName name="_xlnm.Print_Area" localSheetId="11">'Duo9'!$B$1:$G$30</definedName>
    <definedName name="_xlnm.Print_Area" localSheetId="0">Team1!$B$1:$G$30</definedName>
    <definedName name="_xlnm.Print_Area" localSheetId="1">Team2!$B$1:$G$30</definedName>
    <definedName name="_xlnm.Print_Area" localSheetId="2">'Team3  '!$B$1:$G$30</definedName>
  </definedNames>
  <calcPr calcId="125725"/>
</workbook>
</file>

<file path=xl/calcChain.xml><?xml version="1.0" encoding="utf-8"?>
<calcChain xmlns="http://schemas.openxmlformats.org/spreadsheetml/2006/main">
  <c r="A1" i="6"/>
  <c r="E73" i="3"/>
  <c r="E72"/>
  <c r="C38" i="24"/>
  <c r="C37"/>
  <c r="C36"/>
  <c r="C35"/>
  <c r="C34"/>
  <c r="C33"/>
  <c r="E38"/>
  <c r="E37"/>
  <c r="F37" s="1"/>
  <c r="E36"/>
  <c r="F36" s="1"/>
  <c r="E35"/>
  <c r="F35" s="1"/>
  <c r="E34"/>
  <c r="F34" s="1"/>
  <c r="E33"/>
  <c r="F33" s="1"/>
  <c r="D38"/>
  <c r="D37"/>
  <c r="D36"/>
  <c r="D35"/>
  <c r="D34"/>
  <c r="D33"/>
  <c r="F38"/>
  <c r="A38"/>
  <c r="A37"/>
  <c r="A36"/>
  <c r="A35"/>
  <c r="A34"/>
  <c r="A33"/>
  <c r="D32"/>
  <c r="C32"/>
  <c r="B32"/>
  <c r="G33" s="1"/>
  <c r="G34" s="1"/>
  <c r="G35" s="1"/>
  <c r="G36" s="1"/>
  <c r="G37" s="1"/>
  <c r="G38" s="1"/>
  <c r="D30"/>
  <c r="C30"/>
  <c r="E30" s="1"/>
  <c r="G29"/>
  <c r="K29" s="1"/>
  <c r="F29"/>
  <c r="J29" s="1"/>
  <c r="D29"/>
  <c r="C29"/>
  <c r="E29" s="1"/>
  <c r="F28"/>
  <c r="J28" s="1"/>
  <c r="E28"/>
  <c r="D28"/>
  <c r="C28"/>
  <c r="E27"/>
  <c r="D27"/>
  <c r="G27" s="1"/>
  <c r="K27" s="1"/>
  <c r="C27"/>
  <c r="F27" s="1"/>
  <c r="J27" s="1"/>
  <c r="D26"/>
  <c r="G26" s="1"/>
  <c r="K26" s="1"/>
  <c r="C26"/>
  <c r="E26" s="1"/>
  <c r="D25"/>
  <c r="G25" s="1"/>
  <c r="K25" s="1"/>
  <c r="C25"/>
  <c r="E25" s="1"/>
  <c r="D24"/>
  <c r="G24" s="1"/>
  <c r="K24" s="1"/>
  <c r="C24"/>
  <c r="E24" s="1"/>
  <c r="D23"/>
  <c r="G23" s="1"/>
  <c r="K23" s="1"/>
  <c r="C23"/>
  <c r="F23" s="1"/>
  <c r="J23" s="1"/>
  <c r="D22"/>
  <c r="G22" s="1"/>
  <c r="K22" s="1"/>
  <c r="C22"/>
  <c r="E22" s="1"/>
  <c r="G21"/>
  <c r="K21" s="1"/>
  <c r="D21"/>
  <c r="C21"/>
  <c r="E21" s="1"/>
  <c r="F20"/>
  <c r="J20" s="1"/>
  <c r="D20"/>
  <c r="G20" s="1"/>
  <c r="K20" s="1"/>
  <c r="C20"/>
  <c r="E20" s="1"/>
  <c r="E19"/>
  <c r="D19"/>
  <c r="G19" s="1"/>
  <c r="K19" s="1"/>
  <c r="C19"/>
  <c r="F19" s="1"/>
  <c r="J19" s="1"/>
  <c r="D18"/>
  <c r="G18" s="1"/>
  <c r="K18" s="1"/>
  <c r="C18"/>
  <c r="E18" s="1"/>
  <c r="D17"/>
  <c r="G17" s="1"/>
  <c r="K17" s="1"/>
  <c r="C17"/>
  <c r="E17" s="1"/>
  <c r="D16"/>
  <c r="G16" s="1"/>
  <c r="K16" s="1"/>
  <c r="C16"/>
  <c r="E16" s="1"/>
  <c r="D15"/>
  <c r="G15" s="1"/>
  <c r="K15" s="1"/>
  <c r="C15"/>
  <c r="F15" s="1"/>
  <c r="J15" s="1"/>
  <c r="D14"/>
  <c r="G14" s="1"/>
  <c r="K14" s="1"/>
  <c r="C14"/>
  <c r="E14" s="1"/>
  <c r="F13"/>
  <c r="J13" s="1"/>
  <c r="D13"/>
  <c r="G13" s="1"/>
  <c r="K13" s="1"/>
  <c r="C13"/>
  <c r="E13" s="1"/>
  <c r="G12"/>
  <c r="K12" s="1"/>
  <c r="D12"/>
  <c r="C12"/>
  <c r="E12" s="1"/>
  <c r="D11"/>
  <c r="G11" s="1"/>
  <c r="K11" s="1"/>
  <c r="C11"/>
  <c r="E11" s="1"/>
  <c r="D10"/>
  <c r="G10" s="1"/>
  <c r="K10" s="1"/>
  <c r="C10"/>
  <c r="E10" s="1"/>
  <c r="D9"/>
  <c r="G9" s="1"/>
  <c r="K9" s="1"/>
  <c r="C9"/>
  <c r="F9" s="1"/>
  <c r="J9" s="1"/>
  <c r="E8"/>
  <c r="D8"/>
  <c r="G8" s="1"/>
  <c r="K8" s="1"/>
  <c r="C8"/>
  <c r="F8" s="1"/>
  <c r="J8" s="1"/>
  <c r="E7"/>
  <c r="D7"/>
  <c r="G7" s="1"/>
  <c r="K7" s="1"/>
  <c r="C7"/>
  <c r="F7" s="1"/>
  <c r="J7" s="1"/>
  <c r="D6"/>
  <c r="G6" s="1"/>
  <c r="K6" s="1"/>
  <c r="C6"/>
  <c r="E6" s="1"/>
  <c r="G5"/>
  <c r="K5" s="1"/>
  <c r="D5"/>
  <c r="C5"/>
  <c r="F5" s="1"/>
  <c r="J5" s="1"/>
  <c r="G4"/>
  <c r="K4" s="1"/>
  <c r="F4"/>
  <c r="J4" s="1"/>
  <c r="D4"/>
  <c r="C4"/>
  <c r="E4" s="1"/>
  <c r="F3"/>
  <c r="J3" s="1"/>
  <c r="D3"/>
  <c r="G3" s="1"/>
  <c r="K3" s="1"/>
  <c r="C3"/>
  <c r="E3" s="1"/>
  <c r="D2"/>
  <c r="G2" s="1"/>
  <c r="K2" s="1"/>
  <c r="C2"/>
  <c r="E2" s="1"/>
  <c r="D1"/>
  <c r="G1" s="1"/>
  <c r="K1" s="1"/>
  <c r="C1"/>
  <c r="F1" s="1"/>
  <c r="J1" s="1"/>
  <c r="D36" i="14"/>
  <c r="F36" s="1"/>
  <c r="C36"/>
  <c r="E75" i="3"/>
  <c r="B2" i="2"/>
  <c r="F2"/>
  <c r="G2"/>
  <c r="H2"/>
  <c r="I2"/>
  <c r="J2"/>
  <c r="K2"/>
  <c r="A3"/>
  <c r="B3" s="1"/>
  <c r="F3"/>
  <c r="G3"/>
  <c r="H3"/>
  <c r="I3"/>
  <c r="J3"/>
  <c r="K3"/>
  <c r="F4"/>
  <c r="G4"/>
  <c r="H4"/>
  <c r="I4"/>
  <c r="J4"/>
  <c r="K4"/>
  <c r="F5"/>
  <c r="G5"/>
  <c r="H5"/>
  <c r="I5"/>
  <c r="J5"/>
  <c r="K5"/>
  <c r="F6"/>
  <c r="G6"/>
  <c r="H6"/>
  <c r="I6"/>
  <c r="J6"/>
  <c r="K6"/>
  <c r="F7"/>
  <c r="G7"/>
  <c r="H7"/>
  <c r="I7"/>
  <c r="J7"/>
  <c r="K7"/>
  <c r="F8"/>
  <c r="G8"/>
  <c r="D19" i="6"/>
  <c r="H8" i="2"/>
  <c r="I8"/>
  <c r="J8"/>
  <c r="K8"/>
  <c r="D21" i="8"/>
  <c r="F9" i="2"/>
  <c r="G9"/>
  <c r="H9"/>
  <c r="I9"/>
  <c r="J9"/>
  <c r="K9"/>
  <c r="F10"/>
  <c r="G10"/>
  <c r="H10"/>
  <c r="I10"/>
  <c r="J10"/>
  <c r="K10"/>
  <c r="F11"/>
  <c r="G11"/>
  <c r="D28" i="21"/>
  <c r="H11" i="2"/>
  <c r="I11"/>
  <c r="J11"/>
  <c r="C30" i="21"/>
  <c r="K11" i="2"/>
  <c r="E37" i="3"/>
  <c r="F37"/>
  <c r="F38" s="1"/>
  <c r="F39" s="1"/>
  <c r="F40" s="1"/>
  <c r="F41" s="1"/>
  <c r="F42" s="1"/>
  <c r="E38"/>
  <c r="E39"/>
  <c r="E40"/>
  <c r="E41"/>
  <c r="E42"/>
  <c r="E44"/>
  <c r="E45"/>
  <c r="E46"/>
  <c r="E47"/>
  <c r="E48"/>
  <c r="E49"/>
  <c r="E51"/>
  <c r="E52"/>
  <c r="E53"/>
  <c r="E54"/>
  <c r="E55"/>
  <c r="E56"/>
  <c r="E58"/>
  <c r="E59"/>
  <c r="E60"/>
  <c r="E61"/>
  <c r="E62"/>
  <c r="E63"/>
  <c r="E65"/>
  <c r="E66"/>
  <c r="E67"/>
  <c r="E68"/>
  <c r="E69"/>
  <c r="E70"/>
  <c r="E74"/>
  <c r="E76"/>
  <c r="E77"/>
  <c r="E38" i="21"/>
  <c r="F38" s="1"/>
  <c r="D38"/>
  <c r="E37"/>
  <c r="F37" s="1"/>
  <c r="D37"/>
  <c r="E30" s="1"/>
  <c r="E36"/>
  <c r="F36" s="1"/>
  <c r="D36"/>
  <c r="E35"/>
  <c r="F35" s="1"/>
  <c r="D35"/>
  <c r="E34"/>
  <c r="F34" s="1"/>
  <c r="D34"/>
  <c r="C38"/>
  <c r="C37"/>
  <c r="F30" s="1"/>
  <c r="J30" s="1"/>
  <c r="C36"/>
  <c r="C35"/>
  <c r="C34"/>
  <c r="A38"/>
  <c r="A37"/>
  <c r="A36"/>
  <c r="A35"/>
  <c r="A34"/>
  <c r="E33"/>
  <c r="F33" s="1"/>
  <c r="D33"/>
  <c r="C33"/>
  <c r="A33"/>
  <c r="D32"/>
  <c r="C32"/>
  <c r="B32"/>
  <c r="G33" s="1"/>
  <c r="G34" s="1"/>
  <c r="G35" s="1"/>
  <c r="G36" s="1"/>
  <c r="G37" s="1"/>
  <c r="G38" s="1"/>
  <c r="D30"/>
  <c r="D29"/>
  <c r="C29"/>
  <c r="C28"/>
  <c r="D27"/>
  <c r="G27" s="1"/>
  <c r="K27" s="1"/>
  <c r="L27" s="1"/>
  <c r="C27"/>
  <c r="D26"/>
  <c r="G26" s="1"/>
  <c r="K26" s="1"/>
  <c r="C26"/>
  <c r="D25"/>
  <c r="C25"/>
  <c r="D24"/>
  <c r="C24"/>
  <c r="D23"/>
  <c r="C23"/>
  <c r="G22"/>
  <c r="K22" s="1"/>
  <c r="D22"/>
  <c r="C22"/>
  <c r="F22" s="1"/>
  <c r="J22" s="1"/>
  <c r="C21"/>
  <c r="D20"/>
  <c r="G20" s="1"/>
  <c r="K20" s="1"/>
  <c r="C20"/>
  <c r="C19"/>
  <c r="F19" s="1"/>
  <c r="J19" s="1"/>
  <c r="D18"/>
  <c r="C18"/>
  <c r="E18" s="1"/>
  <c r="D17"/>
  <c r="C17"/>
  <c r="F17" s="1"/>
  <c r="J17" s="1"/>
  <c r="D16"/>
  <c r="C16"/>
  <c r="D15"/>
  <c r="C15"/>
  <c r="D14"/>
  <c r="C14"/>
  <c r="E14"/>
  <c r="D13"/>
  <c r="C13"/>
  <c r="D12"/>
  <c r="G12"/>
  <c r="K12" s="1"/>
  <c r="C12"/>
  <c r="D11"/>
  <c r="G11" s="1"/>
  <c r="K11" s="1"/>
  <c r="C11"/>
  <c r="D10"/>
  <c r="G10" s="1"/>
  <c r="K10" s="1"/>
  <c r="C10"/>
  <c r="D9"/>
  <c r="C9"/>
  <c r="E9"/>
  <c r="D8"/>
  <c r="C8"/>
  <c r="D7"/>
  <c r="C7"/>
  <c r="F7" s="1"/>
  <c r="J7" s="1"/>
  <c r="D6"/>
  <c r="C6"/>
  <c r="E6" s="1"/>
  <c r="D5"/>
  <c r="G5" s="1"/>
  <c r="K5" s="1"/>
  <c r="C5"/>
  <c r="D4"/>
  <c r="G4" s="1"/>
  <c r="K4" s="1"/>
  <c r="C4"/>
  <c r="E4" s="1"/>
  <c r="D3"/>
  <c r="C3"/>
  <c r="E3" s="1"/>
  <c r="D2"/>
  <c r="G2" s="1"/>
  <c r="K2" s="1"/>
  <c r="C2"/>
  <c r="D1"/>
  <c r="G1" s="1"/>
  <c r="K1" s="1"/>
  <c r="C1"/>
  <c r="E1" s="1"/>
  <c r="D30" i="17"/>
  <c r="C30"/>
  <c r="D28"/>
  <c r="C28"/>
  <c r="E28" s="1"/>
  <c r="E23" i="3"/>
  <c r="F23"/>
  <c r="F24" s="1"/>
  <c r="F25" s="1"/>
  <c r="F26" s="1"/>
  <c r="F27" s="1"/>
  <c r="F28" s="1"/>
  <c r="E24"/>
  <c r="E25"/>
  <c r="E26"/>
  <c r="E27"/>
  <c r="E28"/>
  <c r="E30"/>
  <c r="F30"/>
  <c r="F31"/>
  <c r="F32" s="1"/>
  <c r="F33" s="1"/>
  <c r="F34" s="1"/>
  <c r="F35" s="1"/>
  <c r="E31"/>
  <c r="E32"/>
  <c r="E33"/>
  <c r="E34"/>
  <c r="E35"/>
  <c r="D29" i="17"/>
  <c r="C29"/>
  <c r="D27"/>
  <c r="C27"/>
  <c r="D26"/>
  <c r="G26" s="1"/>
  <c r="K26" s="1"/>
  <c r="C26"/>
  <c r="D25"/>
  <c r="C25"/>
  <c r="D24"/>
  <c r="C24"/>
  <c r="D23"/>
  <c r="C23"/>
  <c r="D22"/>
  <c r="C22"/>
  <c r="C21"/>
  <c r="D20"/>
  <c r="C20"/>
  <c r="F20" s="1"/>
  <c r="J20" s="1"/>
  <c r="C19"/>
  <c r="D18"/>
  <c r="C18"/>
  <c r="D17"/>
  <c r="G17" s="1"/>
  <c r="K17" s="1"/>
  <c r="C17"/>
  <c r="D16"/>
  <c r="C16"/>
  <c r="D15"/>
  <c r="C15"/>
  <c r="D14"/>
  <c r="C14"/>
  <c r="D13"/>
  <c r="G13" s="1"/>
  <c r="K13" s="1"/>
  <c r="C13"/>
  <c r="D12"/>
  <c r="C12"/>
  <c r="D11"/>
  <c r="G11" s="1"/>
  <c r="K11" s="1"/>
  <c r="C11"/>
  <c r="D10"/>
  <c r="C10"/>
  <c r="D9"/>
  <c r="G9" s="1"/>
  <c r="K9" s="1"/>
  <c r="C9"/>
  <c r="D8"/>
  <c r="C8"/>
  <c r="D7"/>
  <c r="C7"/>
  <c r="D6"/>
  <c r="C6"/>
  <c r="D5"/>
  <c r="C5"/>
  <c r="D4"/>
  <c r="C4"/>
  <c r="D3"/>
  <c r="G3" s="1"/>
  <c r="K3" s="1"/>
  <c r="C3"/>
  <c r="D2"/>
  <c r="C2"/>
  <c r="D1"/>
  <c r="G1" s="1"/>
  <c r="K1" s="1"/>
  <c r="L1" s="1"/>
  <c r="C1"/>
  <c r="D30" i="14"/>
  <c r="C30"/>
  <c r="D29"/>
  <c r="C29"/>
  <c r="D28"/>
  <c r="C28"/>
  <c r="D27"/>
  <c r="C27"/>
  <c r="D26"/>
  <c r="C26"/>
  <c r="D25"/>
  <c r="G25" s="1"/>
  <c r="K25" s="1"/>
  <c r="C25"/>
  <c r="D24"/>
  <c r="C24"/>
  <c r="D23"/>
  <c r="G23" s="1"/>
  <c r="K23" s="1"/>
  <c r="C23"/>
  <c r="D22"/>
  <c r="C22"/>
  <c r="C21"/>
  <c r="E21" s="1"/>
  <c r="D20"/>
  <c r="C20"/>
  <c r="C19"/>
  <c r="D18"/>
  <c r="G18" s="1"/>
  <c r="K18" s="1"/>
  <c r="C18"/>
  <c r="D17"/>
  <c r="C17"/>
  <c r="D16"/>
  <c r="G16" s="1"/>
  <c r="K16" s="1"/>
  <c r="C16"/>
  <c r="D15"/>
  <c r="C15"/>
  <c r="D14"/>
  <c r="C14"/>
  <c r="D13"/>
  <c r="G13" s="1"/>
  <c r="K13" s="1"/>
  <c r="C13"/>
  <c r="D12"/>
  <c r="C12"/>
  <c r="D11"/>
  <c r="C11"/>
  <c r="D10"/>
  <c r="C10"/>
  <c r="D9"/>
  <c r="C9"/>
  <c r="D8"/>
  <c r="C8"/>
  <c r="D7"/>
  <c r="C7"/>
  <c r="D6"/>
  <c r="G6" s="1"/>
  <c r="K6" s="1"/>
  <c r="C6"/>
  <c r="D5"/>
  <c r="C5"/>
  <c r="D4"/>
  <c r="G4" s="1"/>
  <c r="K4" s="1"/>
  <c r="C4"/>
  <c r="D3"/>
  <c r="C3"/>
  <c r="D2"/>
  <c r="G2" s="1"/>
  <c r="K2" s="1"/>
  <c r="C2"/>
  <c r="D1"/>
  <c r="C1"/>
  <c r="D30" i="13"/>
  <c r="C30"/>
  <c r="D29"/>
  <c r="C29"/>
  <c r="D28"/>
  <c r="C28"/>
  <c r="D27"/>
  <c r="C27"/>
  <c r="D26"/>
  <c r="C26"/>
  <c r="D25"/>
  <c r="C25"/>
  <c r="D24"/>
  <c r="C24"/>
  <c r="D23"/>
  <c r="C23"/>
  <c r="D22"/>
  <c r="G22" s="1"/>
  <c r="K22" s="1"/>
  <c r="C22"/>
  <c r="C21"/>
  <c r="D20"/>
  <c r="C20"/>
  <c r="F20" s="1"/>
  <c r="J20" s="1"/>
  <c r="C19"/>
  <c r="D18"/>
  <c r="C18"/>
  <c r="D17"/>
  <c r="C17"/>
  <c r="D16"/>
  <c r="C16"/>
  <c r="D15"/>
  <c r="C15"/>
  <c r="D14"/>
  <c r="C14"/>
  <c r="D13"/>
  <c r="G13" s="1"/>
  <c r="K13" s="1"/>
  <c r="C13"/>
  <c r="D12"/>
  <c r="C12"/>
  <c r="D11"/>
  <c r="G11" s="1"/>
  <c r="K11" s="1"/>
  <c r="L11" s="1"/>
  <c r="C11"/>
  <c r="D10"/>
  <c r="C10"/>
  <c r="D9"/>
  <c r="C9"/>
  <c r="D8"/>
  <c r="C8"/>
  <c r="D7"/>
  <c r="G7" s="1"/>
  <c r="K7" s="1"/>
  <c r="C7"/>
  <c r="D6"/>
  <c r="C6"/>
  <c r="D5"/>
  <c r="C5"/>
  <c r="D4"/>
  <c r="C4"/>
  <c r="D3"/>
  <c r="G3" s="1"/>
  <c r="K3" s="1"/>
  <c r="C3"/>
  <c r="D2"/>
  <c r="C2"/>
  <c r="D1"/>
  <c r="C1"/>
  <c r="D30" i="12"/>
  <c r="C30"/>
  <c r="D29"/>
  <c r="G29" s="1"/>
  <c r="K29" s="1"/>
  <c r="C29"/>
  <c r="D28"/>
  <c r="C28"/>
  <c r="D27"/>
  <c r="C27"/>
  <c r="D26"/>
  <c r="C26"/>
  <c r="D25"/>
  <c r="G25" s="1"/>
  <c r="K25" s="1"/>
  <c r="C25"/>
  <c r="D24"/>
  <c r="C24"/>
  <c r="D23"/>
  <c r="G23" s="1"/>
  <c r="K23" s="1"/>
  <c r="C23"/>
  <c r="D22"/>
  <c r="C22"/>
  <c r="C21"/>
  <c r="F21" s="1"/>
  <c r="J21" s="1"/>
  <c r="D20"/>
  <c r="C20"/>
  <c r="C19"/>
  <c r="D18"/>
  <c r="G18" s="1"/>
  <c r="K18" s="1"/>
  <c r="C18"/>
  <c r="D17"/>
  <c r="C17"/>
  <c r="D16"/>
  <c r="G16" s="1"/>
  <c r="K16" s="1"/>
  <c r="C16"/>
  <c r="D15"/>
  <c r="C15"/>
  <c r="D14"/>
  <c r="C14"/>
  <c r="D13"/>
  <c r="C13"/>
  <c r="D12"/>
  <c r="C12"/>
  <c r="D11"/>
  <c r="C11"/>
  <c r="D10"/>
  <c r="G10" s="1"/>
  <c r="K10" s="1"/>
  <c r="C10"/>
  <c r="D9"/>
  <c r="C9"/>
  <c r="D8"/>
  <c r="C8"/>
  <c r="D7"/>
  <c r="C7"/>
  <c r="D6"/>
  <c r="C6"/>
  <c r="D5"/>
  <c r="C5"/>
  <c r="D4"/>
  <c r="C4"/>
  <c r="D3"/>
  <c r="C3"/>
  <c r="D2"/>
  <c r="G2" s="1"/>
  <c r="K2" s="1"/>
  <c r="C2"/>
  <c r="D1"/>
  <c r="C1"/>
  <c r="D30" i="9"/>
  <c r="C30"/>
  <c r="D29"/>
  <c r="C29"/>
  <c r="D28"/>
  <c r="G28" s="1"/>
  <c r="K28" s="1"/>
  <c r="C28"/>
  <c r="D27"/>
  <c r="C27"/>
  <c r="D26"/>
  <c r="G26" s="1"/>
  <c r="K26" s="1"/>
  <c r="C26"/>
  <c r="D25"/>
  <c r="C25"/>
  <c r="D24"/>
  <c r="C24"/>
  <c r="D23"/>
  <c r="C23"/>
  <c r="D22"/>
  <c r="G22" s="1"/>
  <c r="K22" s="1"/>
  <c r="C22"/>
  <c r="C21"/>
  <c r="D20"/>
  <c r="C20"/>
  <c r="E20" s="1"/>
  <c r="C19"/>
  <c r="D18"/>
  <c r="C18"/>
  <c r="D17"/>
  <c r="G17" s="1"/>
  <c r="K17" s="1"/>
  <c r="C17"/>
  <c r="D16"/>
  <c r="C16"/>
  <c r="D15"/>
  <c r="G15" s="1"/>
  <c r="K15" s="1"/>
  <c r="C15"/>
  <c r="D14"/>
  <c r="C14"/>
  <c r="D13"/>
  <c r="C13"/>
  <c r="D12"/>
  <c r="C12"/>
  <c r="D11"/>
  <c r="C11"/>
  <c r="D10"/>
  <c r="C10"/>
  <c r="D9"/>
  <c r="C9"/>
  <c r="D8"/>
  <c r="C8"/>
  <c r="D7"/>
  <c r="G7" s="1"/>
  <c r="K7" s="1"/>
  <c r="C7"/>
  <c r="D6"/>
  <c r="C6"/>
  <c r="D5"/>
  <c r="C5"/>
  <c r="D4"/>
  <c r="C4"/>
  <c r="D3"/>
  <c r="G3" s="1"/>
  <c r="K3" s="1"/>
  <c r="C3"/>
  <c r="D2"/>
  <c r="C2"/>
  <c r="D1"/>
  <c r="G1" s="1"/>
  <c r="K1" s="1"/>
  <c r="C1"/>
  <c r="E33" i="17"/>
  <c r="F33" s="1"/>
  <c r="E34"/>
  <c r="F34" s="1"/>
  <c r="E35"/>
  <c r="F35" s="1"/>
  <c r="E36"/>
  <c r="F36" s="1"/>
  <c r="E37"/>
  <c r="F37" s="1"/>
  <c r="E38"/>
  <c r="F38" s="1"/>
  <c r="E38" i="14"/>
  <c r="E18" s="1"/>
  <c r="E37"/>
  <c r="E36"/>
  <c r="E35"/>
  <c r="E12" s="1"/>
  <c r="E34"/>
  <c r="E23" s="1"/>
  <c r="E33"/>
  <c r="E13" s="1"/>
  <c r="E38" i="13"/>
  <c r="E14" s="1"/>
  <c r="E37"/>
  <c r="E36"/>
  <c r="E28" s="1"/>
  <c r="E35"/>
  <c r="E34"/>
  <c r="E33"/>
  <c r="E13"/>
  <c r="E38" i="12"/>
  <c r="E37"/>
  <c r="E36"/>
  <c r="E35"/>
  <c r="E34"/>
  <c r="E33"/>
  <c r="E38" i="9"/>
  <c r="E37"/>
  <c r="E30" s="1"/>
  <c r="E36"/>
  <c r="E35"/>
  <c r="E34"/>
  <c r="E33"/>
  <c r="E25" s="1"/>
  <c r="D20" i="8"/>
  <c r="C21"/>
  <c r="C20"/>
  <c r="C19"/>
  <c r="F19" s="1"/>
  <c r="J19" s="1"/>
  <c r="D12"/>
  <c r="D11"/>
  <c r="D10"/>
  <c r="C12"/>
  <c r="F12" s="1"/>
  <c r="J12" s="1"/>
  <c r="C11"/>
  <c r="C10"/>
  <c r="C21" i="6"/>
  <c r="D20"/>
  <c r="C20"/>
  <c r="C19"/>
  <c r="D12"/>
  <c r="C12"/>
  <c r="D11"/>
  <c r="C11"/>
  <c r="D10"/>
  <c r="C10"/>
  <c r="F10" s="1"/>
  <c r="J10" s="1"/>
  <c r="C21" i="10"/>
  <c r="D20"/>
  <c r="C20"/>
  <c r="C19"/>
  <c r="F19" s="1"/>
  <c r="J19" s="1"/>
  <c r="D12"/>
  <c r="C12"/>
  <c r="D11"/>
  <c r="C11"/>
  <c r="F11" s="1"/>
  <c r="J11" s="1"/>
  <c r="L11" s="1"/>
  <c r="D10"/>
  <c r="C10"/>
  <c r="C21" i="11"/>
  <c r="D20"/>
  <c r="C20"/>
  <c r="C19"/>
  <c r="D12"/>
  <c r="C12"/>
  <c r="E12" s="1"/>
  <c r="D11"/>
  <c r="C11"/>
  <c r="D10"/>
  <c r="C10"/>
  <c r="E10" s="1"/>
  <c r="D12" i="7"/>
  <c r="C12"/>
  <c r="D11"/>
  <c r="C11"/>
  <c r="E11" s="1"/>
  <c r="D10"/>
  <c r="C10"/>
  <c r="C21"/>
  <c r="D20"/>
  <c r="C20"/>
  <c r="C19"/>
  <c r="C21" i="5"/>
  <c r="D20"/>
  <c r="G20" s="1"/>
  <c r="K20" s="1"/>
  <c r="C20"/>
  <c r="C19"/>
  <c r="D12"/>
  <c r="C12"/>
  <c r="E12" s="1"/>
  <c r="D11"/>
  <c r="C11"/>
  <c r="D10"/>
  <c r="C10"/>
  <c r="E10" s="1"/>
  <c r="C1"/>
  <c r="D1"/>
  <c r="C2"/>
  <c r="D2"/>
  <c r="C3"/>
  <c r="D3"/>
  <c r="C4"/>
  <c r="D4"/>
  <c r="C5"/>
  <c r="D5"/>
  <c r="C6"/>
  <c r="D6"/>
  <c r="C7"/>
  <c r="D7"/>
  <c r="C8"/>
  <c r="D8"/>
  <c r="G8" s="1"/>
  <c r="K8" s="1"/>
  <c r="C9"/>
  <c r="D9"/>
  <c r="C13"/>
  <c r="D13"/>
  <c r="G13" s="1"/>
  <c r="K13" s="1"/>
  <c r="C14"/>
  <c r="D14"/>
  <c r="C15"/>
  <c r="D15"/>
  <c r="C16"/>
  <c r="D16"/>
  <c r="C17"/>
  <c r="D17"/>
  <c r="C18"/>
  <c r="D18"/>
  <c r="C22"/>
  <c r="D22"/>
  <c r="C23"/>
  <c r="D23"/>
  <c r="C24"/>
  <c r="D24"/>
  <c r="G24" s="1"/>
  <c r="K24" s="1"/>
  <c r="C25"/>
  <c r="D25"/>
  <c r="C26"/>
  <c r="D26"/>
  <c r="G26" s="1"/>
  <c r="K26" s="1"/>
  <c r="C27"/>
  <c r="D27"/>
  <c r="C28"/>
  <c r="D28"/>
  <c r="G28" s="1"/>
  <c r="K28" s="1"/>
  <c r="C29"/>
  <c r="D29"/>
  <c r="C30"/>
  <c r="D30"/>
  <c r="G30" s="1"/>
  <c r="K30" s="1"/>
  <c r="D20" i="4"/>
  <c r="C21"/>
  <c r="C20"/>
  <c r="C19"/>
  <c r="E19" s="1"/>
  <c r="D12"/>
  <c r="C12"/>
  <c r="D11"/>
  <c r="C11"/>
  <c r="E11" s="1"/>
  <c r="D10"/>
  <c r="C10"/>
  <c r="D38" i="17"/>
  <c r="E4" s="1"/>
  <c r="D37"/>
  <c r="E30" s="1"/>
  <c r="D36"/>
  <c r="E26" s="1"/>
  <c r="D35"/>
  <c r="D34"/>
  <c r="E11" s="1"/>
  <c r="D33"/>
  <c r="E1" s="1"/>
  <c r="E84" i="3"/>
  <c r="E83"/>
  <c r="E82"/>
  <c r="E81"/>
  <c r="E80"/>
  <c r="E79"/>
  <c r="E21"/>
  <c r="E20"/>
  <c r="E19"/>
  <c r="E18"/>
  <c r="E17"/>
  <c r="E16"/>
  <c r="E14"/>
  <c r="E13"/>
  <c r="E12"/>
  <c r="E11"/>
  <c r="E10"/>
  <c r="E9"/>
  <c r="E7"/>
  <c r="E6"/>
  <c r="E5"/>
  <c r="E4"/>
  <c r="E3"/>
  <c r="E2"/>
  <c r="D37" i="8"/>
  <c r="F37" s="1"/>
  <c r="C37"/>
  <c r="E37"/>
  <c r="C38" i="17"/>
  <c r="G12" s="1"/>
  <c r="K12" s="1"/>
  <c r="C37"/>
  <c r="C36"/>
  <c r="C35"/>
  <c r="C34"/>
  <c r="G20" s="1"/>
  <c r="K20" s="1"/>
  <c r="A38"/>
  <c r="A37"/>
  <c r="A36"/>
  <c r="A35"/>
  <c r="A34"/>
  <c r="C33"/>
  <c r="A33"/>
  <c r="D32"/>
  <c r="C32"/>
  <c r="B32"/>
  <c r="G33" s="1"/>
  <c r="G34" s="1"/>
  <c r="G35" s="1"/>
  <c r="G36" s="1"/>
  <c r="G37" s="1"/>
  <c r="G38" s="1"/>
  <c r="D8" i="10"/>
  <c r="G8" s="1"/>
  <c r="K8" s="1"/>
  <c r="L8" s="1"/>
  <c r="K1" i="2"/>
  <c r="J1"/>
  <c r="I1"/>
  <c r="H1"/>
  <c r="G1"/>
  <c r="F1"/>
  <c r="B1"/>
  <c r="C5" i="4"/>
  <c r="E5" s="1"/>
  <c r="C32" i="14"/>
  <c r="C32" i="13"/>
  <c r="C32" i="12"/>
  <c r="C32" i="9"/>
  <c r="C32" i="8"/>
  <c r="C32" i="6"/>
  <c r="C32" i="10"/>
  <c r="C32" i="11"/>
  <c r="C32" i="7"/>
  <c r="C32" i="5"/>
  <c r="D32"/>
  <c r="C32" i="4"/>
  <c r="D32"/>
  <c r="G33" s="1"/>
  <c r="G34" s="1"/>
  <c r="G35" s="1"/>
  <c r="G36" s="1"/>
  <c r="G37" s="1"/>
  <c r="G38" s="1"/>
  <c r="E38" i="8"/>
  <c r="E36"/>
  <c r="E35"/>
  <c r="E2" s="1"/>
  <c r="E34"/>
  <c r="E33"/>
  <c r="E38" i="6"/>
  <c r="E37"/>
  <c r="E36"/>
  <c r="E35"/>
  <c r="E34"/>
  <c r="E33"/>
  <c r="E38" i="10"/>
  <c r="E37"/>
  <c r="E36"/>
  <c r="E35"/>
  <c r="E12" s="1"/>
  <c r="E34"/>
  <c r="E33"/>
  <c r="E38" i="11"/>
  <c r="E37"/>
  <c r="E3" s="1"/>
  <c r="E36"/>
  <c r="E35"/>
  <c r="E34"/>
  <c r="E33"/>
  <c r="E19" s="1"/>
  <c r="E38" i="7"/>
  <c r="E37"/>
  <c r="E36"/>
  <c r="E35"/>
  <c r="E20" s="1"/>
  <c r="E34"/>
  <c r="E33"/>
  <c r="E38" i="5"/>
  <c r="E18" s="1"/>
  <c r="E37"/>
  <c r="E30" s="1"/>
  <c r="E36"/>
  <c r="E35"/>
  <c r="E2" s="1"/>
  <c r="E34"/>
  <c r="E11" s="1"/>
  <c r="E33"/>
  <c r="E13" s="1"/>
  <c r="E38" i="4"/>
  <c r="E37"/>
  <c r="E36"/>
  <c r="E28" s="1"/>
  <c r="E35"/>
  <c r="E34"/>
  <c r="E33"/>
  <c r="D38" i="14"/>
  <c r="F38" s="1"/>
  <c r="B4" s="1"/>
  <c r="A4" s="1"/>
  <c r="I4" s="1"/>
  <c r="C38"/>
  <c r="D37"/>
  <c r="F37" s="1"/>
  <c r="C37"/>
  <c r="D35"/>
  <c r="F35" s="1"/>
  <c r="B2" s="1"/>
  <c r="A2" s="1"/>
  <c r="I2" s="1"/>
  <c r="C35"/>
  <c r="D34"/>
  <c r="F34" s="1"/>
  <c r="C34"/>
  <c r="D33"/>
  <c r="F33" s="1"/>
  <c r="B1" s="1"/>
  <c r="A1" s="1"/>
  <c r="I1" s="1"/>
  <c r="C33"/>
  <c r="D32"/>
  <c r="B32"/>
  <c r="G33" s="1"/>
  <c r="G34" s="1"/>
  <c r="G35" s="1"/>
  <c r="G36" s="1"/>
  <c r="G37" s="1"/>
  <c r="G38" s="1"/>
  <c r="D32" i="13"/>
  <c r="B32"/>
  <c r="G33" s="1"/>
  <c r="G34" s="1"/>
  <c r="G35" s="1"/>
  <c r="G36" s="1"/>
  <c r="G37" s="1"/>
  <c r="G38" s="1"/>
  <c r="D32" i="12"/>
  <c r="B32"/>
  <c r="G33" s="1"/>
  <c r="G34" s="1"/>
  <c r="G35" s="1"/>
  <c r="G36" s="1"/>
  <c r="G37" s="1"/>
  <c r="G38" s="1"/>
  <c r="D32" i="9"/>
  <c r="B32"/>
  <c r="G33"/>
  <c r="G34" s="1"/>
  <c r="G35" s="1"/>
  <c r="G36" s="1"/>
  <c r="G37" s="1"/>
  <c r="G38" s="1"/>
  <c r="D32" i="8"/>
  <c r="B32"/>
  <c r="G33" s="1"/>
  <c r="G34" s="1"/>
  <c r="G35" s="1"/>
  <c r="G36" s="1"/>
  <c r="G37" s="1"/>
  <c r="G38" s="1"/>
  <c r="D32" i="6"/>
  <c r="B32"/>
  <c r="G33" s="1"/>
  <c r="G34" s="1"/>
  <c r="G35" s="1"/>
  <c r="G36" s="1"/>
  <c r="G37" s="1"/>
  <c r="G38" s="1"/>
  <c r="D32" i="10"/>
  <c r="B32"/>
  <c r="G33" s="1"/>
  <c r="G34" s="1"/>
  <c r="G35" s="1"/>
  <c r="G36" s="1"/>
  <c r="G37" s="1"/>
  <c r="G38" s="1"/>
  <c r="D32" i="11"/>
  <c r="B32"/>
  <c r="G33" s="1"/>
  <c r="G34" s="1"/>
  <c r="G35" s="1"/>
  <c r="G36" s="1"/>
  <c r="G37" s="1"/>
  <c r="G38" s="1"/>
  <c r="D32" i="7"/>
  <c r="B32"/>
  <c r="G33" s="1"/>
  <c r="G34" s="1"/>
  <c r="G35" s="1"/>
  <c r="G36" s="1"/>
  <c r="G37" s="1"/>
  <c r="G38" s="1"/>
  <c r="B32" i="5"/>
  <c r="G33" s="1"/>
  <c r="G34" s="1"/>
  <c r="G35" s="1"/>
  <c r="G36" s="1"/>
  <c r="G37" s="1"/>
  <c r="G38" s="1"/>
  <c r="F2" i="3"/>
  <c r="F3" s="1"/>
  <c r="F4" s="1"/>
  <c r="F5" s="1"/>
  <c r="F6" s="1"/>
  <c r="F7" s="1"/>
  <c r="D38" i="4"/>
  <c r="F38" s="1"/>
  <c r="C38"/>
  <c r="F24" s="1"/>
  <c r="J24" s="1"/>
  <c r="D37"/>
  <c r="F37" s="1"/>
  <c r="C37"/>
  <c r="F10" s="1"/>
  <c r="D36"/>
  <c r="F36" s="1"/>
  <c r="C36"/>
  <c r="D35"/>
  <c r="F35" s="1"/>
  <c r="C35"/>
  <c r="F20" s="1"/>
  <c r="J20" s="1"/>
  <c r="D34"/>
  <c r="F34" s="1"/>
  <c r="C34"/>
  <c r="D33"/>
  <c r="F33" s="1"/>
  <c r="C33"/>
  <c r="D38" i="5"/>
  <c r="F38" s="1"/>
  <c r="C38"/>
  <c r="F14" s="1"/>
  <c r="J14" s="1"/>
  <c r="D37"/>
  <c r="F37" s="1"/>
  <c r="C37"/>
  <c r="D36"/>
  <c r="F36" s="1"/>
  <c r="B6" s="1"/>
  <c r="A6" s="1"/>
  <c r="I6" s="1"/>
  <c r="C36"/>
  <c r="F6" s="1"/>
  <c r="J6" s="1"/>
  <c r="D35"/>
  <c r="F35" s="1"/>
  <c r="C35"/>
  <c r="G7" s="1"/>
  <c r="K7" s="1"/>
  <c r="D34"/>
  <c r="F34" s="1"/>
  <c r="C34"/>
  <c r="G14" s="1"/>
  <c r="K14" s="1"/>
  <c r="D33"/>
  <c r="F33" s="1"/>
  <c r="C33"/>
  <c r="G10" s="1"/>
  <c r="K10" s="1"/>
  <c r="D38" i="7"/>
  <c r="F38" s="1"/>
  <c r="C38"/>
  <c r="G12" s="1"/>
  <c r="K12" s="1"/>
  <c r="D37"/>
  <c r="F37" s="1"/>
  <c r="C37"/>
  <c r="F10" s="1"/>
  <c r="J10" s="1"/>
  <c r="D36"/>
  <c r="F36" s="1"/>
  <c r="C36"/>
  <c r="G13" s="1"/>
  <c r="K13" s="1"/>
  <c r="D35"/>
  <c r="F35" s="1"/>
  <c r="C35"/>
  <c r="F12" s="1"/>
  <c r="J12" s="1"/>
  <c r="D34"/>
  <c r="F34" s="1"/>
  <c r="C34"/>
  <c r="G1" s="1"/>
  <c r="K1" s="1"/>
  <c r="D33"/>
  <c r="F33" s="1"/>
  <c r="C33"/>
  <c r="D38" i="11"/>
  <c r="F38" s="1"/>
  <c r="C38"/>
  <c r="D37"/>
  <c r="F37" s="1"/>
  <c r="C37"/>
  <c r="D36"/>
  <c r="F36" s="1"/>
  <c r="C36"/>
  <c r="G11" s="1"/>
  <c r="D35"/>
  <c r="F35" s="1"/>
  <c r="C35"/>
  <c r="F20" s="1"/>
  <c r="J20" s="1"/>
  <c r="D34"/>
  <c r="F34"/>
  <c r="C34"/>
  <c r="D33"/>
  <c r="F33" s="1"/>
  <c r="C33"/>
  <c r="F19" s="1"/>
  <c r="J19" s="1"/>
  <c r="D38" i="10"/>
  <c r="F38" s="1"/>
  <c r="C38"/>
  <c r="D37"/>
  <c r="F37" s="1"/>
  <c r="C37"/>
  <c r="D36"/>
  <c r="F36" s="1"/>
  <c r="C36"/>
  <c r="D35"/>
  <c r="F35" s="1"/>
  <c r="C35"/>
  <c r="D34"/>
  <c r="F34" s="1"/>
  <c r="C34"/>
  <c r="D33"/>
  <c r="F33" s="1"/>
  <c r="C33"/>
  <c r="G10" s="1"/>
  <c r="D38" i="6"/>
  <c r="F38" s="1"/>
  <c r="C38"/>
  <c r="D37"/>
  <c r="F37" s="1"/>
  <c r="C37"/>
  <c r="F21" s="1"/>
  <c r="J21" s="1"/>
  <c r="D36"/>
  <c r="F36" s="1"/>
  <c r="C36"/>
  <c r="D35"/>
  <c r="F35" s="1"/>
  <c r="C35"/>
  <c r="D34"/>
  <c r="F34" s="1"/>
  <c r="C34"/>
  <c r="D33"/>
  <c r="F33" s="1"/>
  <c r="C33"/>
  <c r="G22" s="1"/>
  <c r="K22" s="1"/>
  <c r="D38" i="8"/>
  <c r="F38" s="1"/>
  <c r="C38"/>
  <c r="D36"/>
  <c r="F36" s="1"/>
  <c r="C36"/>
  <c r="G11" s="1"/>
  <c r="K11" s="1"/>
  <c r="D35"/>
  <c r="F35" s="1"/>
  <c r="C35"/>
  <c r="D34"/>
  <c r="F34" s="1"/>
  <c r="C34"/>
  <c r="D33"/>
  <c r="F33" s="1"/>
  <c r="C33"/>
  <c r="D38" i="9"/>
  <c r="F38" s="1"/>
  <c r="B4" s="1"/>
  <c r="A4" s="1"/>
  <c r="I4" s="1"/>
  <c r="C38"/>
  <c r="G29" s="1"/>
  <c r="D37"/>
  <c r="F37" s="1"/>
  <c r="C37"/>
  <c r="D36"/>
  <c r="F36" s="1"/>
  <c r="C36"/>
  <c r="D35"/>
  <c r="F35" s="1"/>
  <c r="C35"/>
  <c r="D34"/>
  <c r="F34" s="1"/>
  <c r="C34"/>
  <c r="D33"/>
  <c r="F33" s="1"/>
  <c r="C33"/>
  <c r="D38" i="12"/>
  <c r="F38" s="1"/>
  <c r="B4" s="1"/>
  <c r="A4" s="1"/>
  <c r="I4" s="1"/>
  <c r="C38"/>
  <c r="F14" s="1"/>
  <c r="J14" s="1"/>
  <c r="D37"/>
  <c r="F37" s="1"/>
  <c r="C37"/>
  <c r="D36"/>
  <c r="F36" s="1"/>
  <c r="C36"/>
  <c r="F6" s="1"/>
  <c r="J6" s="1"/>
  <c r="D35"/>
  <c r="F35" s="1"/>
  <c r="B2" s="1"/>
  <c r="A2" s="1"/>
  <c r="I2" s="1"/>
  <c r="C35"/>
  <c r="D34"/>
  <c r="F34" s="1"/>
  <c r="B5" s="1"/>
  <c r="A5" s="1"/>
  <c r="I5" s="1"/>
  <c r="C34"/>
  <c r="F5" s="1"/>
  <c r="J5" s="1"/>
  <c r="D33"/>
  <c r="F33"/>
  <c r="C33"/>
  <c r="D38" i="13"/>
  <c r="F38" s="1"/>
  <c r="C38"/>
  <c r="D37"/>
  <c r="F37" s="1"/>
  <c r="B3" s="1"/>
  <c r="A3" s="1"/>
  <c r="I3" s="1"/>
  <c r="C37"/>
  <c r="D36"/>
  <c r="F36" s="1"/>
  <c r="B6" s="1"/>
  <c r="A6" s="1"/>
  <c r="I6" s="1"/>
  <c r="C36"/>
  <c r="F6"/>
  <c r="J6" s="1"/>
  <c r="D35"/>
  <c r="F35" s="1"/>
  <c r="C35"/>
  <c r="D34"/>
  <c r="F34" s="1"/>
  <c r="B5" s="1"/>
  <c r="A5" s="1"/>
  <c r="I5" s="1"/>
  <c r="C34"/>
  <c r="F11" s="1"/>
  <c r="J11" s="1"/>
  <c r="D33"/>
  <c r="F33" s="1"/>
  <c r="C33"/>
  <c r="F16" i="3"/>
  <c r="F17" s="1"/>
  <c r="F18" s="1"/>
  <c r="F19" s="1"/>
  <c r="F20" s="1"/>
  <c r="F21" s="1"/>
  <c r="F9"/>
  <c r="F10" s="1"/>
  <c r="F11" s="1"/>
  <c r="F12" s="1"/>
  <c r="F13" s="1"/>
  <c r="F14" s="1"/>
  <c r="C13" i="4"/>
  <c r="C13" i="7"/>
  <c r="E13" s="1"/>
  <c r="C13" i="11"/>
  <c r="F13" s="1"/>
  <c r="J13" s="1"/>
  <c r="C13" i="10"/>
  <c r="C13" i="6"/>
  <c r="C16" i="4"/>
  <c r="C16" i="7"/>
  <c r="C16" i="11"/>
  <c r="C16" i="10"/>
  <c r="C16" i="6"/>
  <c r="D13" i="4"/>
  <c r="D13" i="7"/>
  <c r="D13" i="11"/>
  <c r="D13" i="10"/>
  <c r="G13" s="1"/>
  <c r="K13" s="1"/>
  <c r="D13" i="6"/>
  <c r="G13" s="1"/>
  <c r="K13" s="1"/>
  <c r="D16" i="4"/>
  <c r="D16" i="7"/>
  <c r="D16" i="11"/>
  <c r="G16"/>
  <c r="K16" s="1"/>
  <c r="D16" i="10"/>
  <c r="D16" i="6"/>
  <c r="C14" i="11"/>
  <c r="D14" i="4"/>
  <c r="D14" i="7"/>
  <c r="D14" i="11"/>
  <c r="D14" i="10"/>
  <c r="G14"/>
  <c r="K14" s="1"/>
  <c r="D14" i="6"/>
  <c r="C15" i="4"/>
  <c r="C15" i="7"/>
  <c r="E15"/>
  <c r="C15" i="11"/>
  <c r="C15" i="10"/>
  <c r="C15" i="6"/>
  <c r="D15" i="4"/>
  <c r="D15" i="7"/>
  <c r="D15" i="11"/>
  <c r="D15" i="10"/>
  <c r="G15" s="1"/>
  <c r="K15" s="1"/>
  <c r="D15" i="6"/>
  <c r="C17" i="11"/>
  <c r="D17" i="4"/>
  <c r="G17" s="1"/>
  <c r="K17" s="1"/>
  <c r="D17" i="7"/>
  <c r="D17" i="11"/>
  <c r="D17" i="10"/>
  <c r="D17" i="6"/>
  <c r="C18" i="4"/>
  <c r="E18" s="1"/>
  <c r="C18" i="7"/>
  <c r="C18" i="11"/>
  <c r="E18" s="1"/>
  <c r="C18" i="10"/>
  <c r="E18" s="1"/>
  <c r="C18" i="6"/>
  <c r="D18" i="4"/>
  <c r="G18" s="1"/>
  <c r="K18" s="1"/>
  <c r="D18" i="7"/>
  <c r="G18" s="1"/>
  <c r="K18" s="1"/>
  <c r="D18" i="11"/>
  <c r="D18" i="10"/>
  <c r="D18" i="6"/>
  <c r="G18"/>
  <c r="K18" s="1"/>
  <c r="C1" i="4"/>
  <c r="E1" s="1"/>
  <c r="C1" i="7"/>
  <c r="C1" i="11"/>
  <c r="C1" i="10"/>
  <c r="F1" s="1"/>
  <c r="J1" s="1"/>
  <c r="C1" i="6"/>
  <c r="D1" i="4"/>
  <c r="D1" i="7"/>
  <c r="D1" i="11"/>
  <c r="G1" s="1"/>
  <c r="K1" s="1"/>
  <c r="D1" i="10"/>
  <c r="D1" i="6"/>
  <c r="C2" i="11"/>
  <c r="D2" i="6"/>
  <c r="G2" s="1"/>
  <c r="K2" s="1"/>
  <c r="C3" i="4"/>
  <c r="C3" i="7"/>
  <c r="C3" i="11"/>
  <c r="C3" i="10"/>
  <c r="E3" s="1"/>
  <c r="C3" i="6"/>
  <c r="D3" i="4"/>
  <c r="D3" i="7"/>
  <c r="D3" i="11"/>
  <c r="D3" i="10"/>
  <c r="D3" i="6"/>
  <c r="C4" i="4"/>
  <c r="D4"/>
  <c r="G4" s="1"/>
  <c r="K4" s="1"/>
  <c r="D4" i="7"/>
  <c r="D4" i="11"/>
  <c r="D4" i="10"/>
  <c r="D4" i="6"/>
  <c r="G4" s="1"/>
  <c r="K4" s="1"/>
  <c r="C5" i="7"/>
  <c r="D5" i="4"/>
  <c r="D5" i="7"/>
  <c r="D5" i="11"/>
  <c r="D5" i="10"/>
  <c r="D5" i="6"/>
  <c r="C6" i="10"/>
  <c r="E6" s="1"/>
  <c r="D6" i="4"/>
  <c r="G6" s="1"/>
  <c r="K6" s="1"/>
  <c r="D6" i="7"/>
  <c r="D6" i="11"/>
  <c r="D6" i="10"/>
  <c r="D6" i="6"/>
  <c r="G6" s="1"/>
  <c r="K6" s="1"/>
  <c r="C7" i="4"/>
  <c r="C7" i="7"/>
  <c r="E7" s="1"/>
  <c r="C7" i="11"/>
  <c r="C7" i="10"/>
  <c r="C7" i="6"/>
  <c r="D7" i="4"/>
  <c r="G7" s="1"/>
  <c r="K7" s="1"/>
  <c r="D7" i="7"/>
  <c r="D7" i="11"/>
  <c r="D7" i="10"/>
  <c r="D7" i="6"/>
  <c r="C8" i="4"/>
  <c r="D8" i="11"/>
  <c r="G8" s="1"/>
  <c r="K8" s="1"/>
  <c r="C9" i="4"/>
  <c r="C9" i="7"/>
  <c r="E9" s="1"/>
  <c r="C9" i="11"/>
  <c r="F9" s="1"/>
  <c r="J9" s="1"/>
  <c r="C9" i="10"/>
  <c r="F9" s="1"/>
  <c r="J9" s="1"/>
  <c r="C9" i="6"/>
  <c r="D9" i="4"/>
  <c r="D9" i="7"/>
  <c r="D9" i="11"/>
  <c r="D9" i="10"/>
  <c r="D9" i="6"/>
  <c r="G9" s="1"/>
  <c r="K9" s="1"/>
  <c r="C22" i="4"/>
  <c r="C22" i="7"/>
  <c r="C22" i="11"/>
  <c r="C22" i="10"/>
  <c r="C22" i="6"/>
  <c r="F22" s="1"/>
  <c r="J22" s="1"/>
  <c r="D22" i="4"/>
  <c r="D22" i="7"/>
  <c r="D22" i="11"/>
  <c r="D22" i="10"/>
  <c r="D22" i="6"/>
  <c r="C23" i="7"/>
  <c r="C23" i="6"/>
  <c r="D23" i="4"/>
  <c r="G23" s="1"/>
  <c r="K23" s="1"/>
  <c r="D23" i="7"/>
  <c r="D23" i="11"/>
  <c r="D23" i="10"/>
  <c r="D23" i="6"/>
  <c r="C24" i="4"/>
  <c r="C24" i="7"/>
  <c r="F24" s="1"/>
  <c r="J24" s="1"/>
  <c r="C24" i="11"/>
  <c r="F24" s="1"/>
  <c r="J24" s="1"/>
  <c r="C24" i="10"/>
  <c r="C24" i="6"/>
  <c r="D24" i="4"/>
  <c r="D24" i="7"/>
  <c r="G24" s="1"/>
  <c r="K24" s="1"/>
  <c r="D24" i="11"/>
  <c r="D24" i="10"/>
  <c r="G24" s="1"/>
  <c r="K24" s="1"/>
  <c r="D24" i="6"/>
  <c r="G24" s="1"/>
  <c r="K24" s="1"/>
  <c r="C25" i="4"/>
  <c r="C25" i="7"/>
  <c r="C25" i="11"/>
  <c r="F25" s="1"/>
  <c r="J25" s="1"/>
  <c r="C25" i="10"/>
  <c r="E25" s="1"/>
  <c r="C25" i="6"/>
  <c r="D25" i="4"/>
  <c r="G25" s="1"/>
  <c r="K25" s="1"/>
  <c r="D25" i="7"/>
  <c r="D25" i="11"/>
  <c r="D25" i="10"/>
  <c r="D25" i="6"/>
  <c r="D26" i="4"/>
  <c r="D26" i="7"/>
  <c r="G26" s="1"/>
  <c r="K26" s="1"/>
  <c r="D26" i="11"/>
  <c r="D26" i="10"/>
  <c r="D26" i="6"/>
  <c r="C27" i="4"/>
  <c r="E27" s="1"/>
  <c r="C27" i="7"/>
  <c r="E27"/>
  <c r="C27" i="11"/>
  <c r="C27" i="10"/>
  <c r="E27" s="1"/>
  <c r="C27" i="6"/>
  <c r="D27" i="4"/>
  <c r="D27" i="7"/>
  <c r="D27" i="11"/>
  <c r="D27" i="10"/>
  <c r="D27" i="6"/>
  <c r="C28" i="4"/>
  <c r="C28" i="7"/>
  <c r="E28" s="1"/>
  <c r="C28" i="11"/>
  <c r="C28" i="10"/>
  <c r="C28" i="6"/>
  <c r="D28" i="7"/>
  <c r="D28" i="6"/>
  <c r="C29" i="4"/>
  <c r="E29" s="1"/>
  <c r="C29" i="11"/>
  <c r="D29" i="4"/>
  <c r="G29" s="1"/>
  <c r="K29" s="1"/>
  <c r="D29" i="7"/>
  <c r="D29" i="11"/>
  <c r="D29" i="10"/>
  <c r="D29" i="6"/>
  <c r="D29" i="8"/>
  <c r="G29" s="1"/>
  <c r="K29" s="1"/>
  <c r="C30" i="4"/>
  <c r="C30" i="7"/>
  <c r="C30" i="11"/>
  <c r="C30" i="10"/>
  <c r="C30" i="6"/>
  <c r="F30" s="1"/>
  <c r="J30" s="1"/>
  <c r="C30" i="8"/>
  <c r="D30" i="7"/>
  <c r="D30" i="8"/>
  <c r="F3" i="5"/>
  <c r="J3" s="1"/>
  <c r="G5"/>
  <c r="K5" s="1"/>
  <c r="G15"/>
  <c r="K15" s="1"/>
  <c r="G18"/>
  <c r="K18" s="1"/>
  <c r="G7" i="12"/>
  <c r="K7" s="1"/>
  <c r="C1" i="8"/>
  <c r="B1" s="1"/>
  <c r="A1" s="1"/>
  <c r="I1" s="1"/>
  <c r="D1"/>
  <c r="C3"/>
  <c r="D3"/>
  <c r="D4"/>
  <c r="D5"/>
  <c r="D6"/>
  <c r="C7"/>
  <c r="D7"/>
  <c r="G7" s="1"/>
  <c r="K7" s="1"/>
  <c r="L7" s="1"/>
  <c r="C9"/>
  <c r="D9"/>
  <c r="G10"/>
  <c r="K10" s="1"/>
  <c r="C13"/>
  <c r="F13" s="1"/>
  <c r="J13" s="1"/>
  <c r="D13"/>
  <c r="D14"/>
  <c r="C15"/>
  <c r="D15"/>
  <c r="G15" s="1"/>
  <c r="K15" s="1"/>
  <c r="C16"/>
  <c r="D16"/>
  <c r="G16" s="1"/>
  <c r="K16" s="1"/>
  <c r="D17"/>
  <c r="C18"/>
  <c r="F18" s="1"/>
  <c r="J18" s="1"/>
  <c r="D18"/>
  <c r="C22"/>
  <c r="D22"/>
  <c r="C23"/>
  <c r="D23"/>
  <c r="C24"/>
  <c r="E24" s="1"/>
  <c r="D24"/>
  <c r="G24" s="1"/>
  <c r="K24" s="1"/>
  <c r="C25"/>
  <c r="F25" s="1"/>
  <c r="J25" s="1"/>
  <c r="D25"/>
  <c r="G25" s="1"/>
  <c r="K25" s="1"/>
  <c r="C26"/>
  <c r="D26"/>
  <c r="C27"/>
  <c r="F27" s="1"/>
  <c r="J27" s="1"/>
  <c r="D27"/>
  <c r="C28"/>
  <c r="F28" s="1"/>
  <c r="J28" s="1"/>
  <c r="G12" i="6"/>
  <c r="K12" s="1"/>
  <c r="D8" i="8"/>
  <c r="D8" i="6"/>
  <c r="G8" s="1"/>
  <c r="K8" s="1"/>
  <c r="L8" s="1"/>
  <c r="D8" i="4"/>
  <c r="D8" i="7"/>
  <c r="C17" i="8"/>
  <c r="C5"/>
  <c r="B5" s="1"/>
  <c r="A5" s="1"/>
  <c r="I5" s="1"/>
  <c r="C2"/>
  <c r="C29" i="10"/>
  <c r="E29" s="1"/>
  <c r="C26"/>
  <c r="C26" i="4"/>
  <c r="C8" i="7"/>
  <c r="E8" s="1"/>
  <c r="C5" i="11"/>
  <c r="C2" i="10"/>
  <c r="C17"/>
  <c r="F17" s="1"/>
  <c r="J17" s="1"/>
  <c r="C14"/>
  <c r="C14" i="8"/>
  <c r="C29" i="6"/>
  <c r="F29" s="1"/>
  <c r="J29" s="1"/>
  <c r="C29" i="7"/>
  <c r="F29" s="1"/>
  <c r="J29" s="1"/>
  <c r="C26"/>
  <c r="E26" s="1"/>
  <c r="C23" i="11"/>
  <c r="F23" s="1"/>
  <c r="J23" s="1"/>
  <c r="C5" i="10"/>
  <c r="F5" s="1"/>
  <c r="J5" s="1"/>
  <c r="C2" i="6"/>
  <c r="C2" i="4"/>
  <c r="C17" i="6"/>
  <c r="C17" i="4"/>
  <c r="C14" i="6"/>
  <c r="C14" i="4"/>
  <c r="F5" i="14"/>
  <c r="J5" s="1"/>
  <c r="C29" i="8"/>
  <c r="E29" s="1"/>
  <c r="C26" i="6"/>
  <c r="F26" s="1"/>
  <c r="J26" s="1"/>
  <c r="C26" i="11"/>
  <c r="C23" i="10"/>
  <c r="F23" s="1"/>
  <c r="J23" s="1"/>
  <c r="C23" i="4"/>
  <c r="E23"/>
  <c r="C5" i="6"/>
  <c r="F5" s="1"/>
  <c r="J5" s="1"/>
  <c r="C2" i="7"/>
  <c r="C17"/>
  <c r="C14"/>
  <c r="F30" i="5"/>
  <c r="J30" s="1"/>
  <c r="G5" i="14"/>
  <c r="K5" s="1"/>
  <c r="F3" i="9"/>
  <c r="J3" s="1"/>
  <c r="F13" i="10"/>
  <c r="J13" s="1"/>
  <c r="B3" i="14"/>
  <c r="A3" s="1"/>
  <c r="I3" s="1"/>
  <c r="F1" i="11"/>
  <c r="J1" s="1"/>
  <c r="F7" i="7"/>
  <c r="J7" s="1"/>
  <c r="G1" i="10"/>
  <c r="K1" s="1"/>
  <c r="F21" i="4"/>
  <c r="J21" s="1"/>
  <c r="G15" i="13"/>
  <c r="K15" s="1"/>
  <c r="F12" i="14"/>
  <c r="J12" s="1"/>
  <c r="F11" i="6"/>
  <c r="J11" s="1"/>
  <c r="F22" i="5"/>
  <c r="J22" s="1"/>
  <c r="F18" i="9"/>
  <c r="J18" s="1"/>
  <c r="G26" i="11"/>
  <c r="K26" s="1"/>
  <c r="F2" i="4"/>
  <c r="J2" s="1"/>
  <c r="G23" i="6"/>
  <c r="K23" s="1"/>
  <c r="F18"/>
  <c r="J18" s="1"/>
  <c r="K10" i="10"/>
  <c r="F16"/>
  <c r="J16" s="1"/>
  <c r="F29" i="9"/>
  <c r="J29" s="1"/>
  <c r="K11" i="11"/>
  <c r="F29" i="5"/>
  <c r="J29" s="1"/>
  <c r="F11" i="9"/>
  <c r="J11" s="1"/>
  <c r="F23"/>
  <c r="J23" s="1"/>
  <c r="F11" i="7"/>
  <c r="J11" s="1"/>
  <c r="E15" i="17"/>
  <c r="F27" i="14"/>
  <c r="J27" s="1"/>
  <c r="F22"/>
  <c r="J22" s="1"/>
  <c r="E24" i="17"/>
  <c r="F1" i="4"/>
  <c r="J1" s="1"/>
  <c r="F3" i="11"/>
  <c r="J3" s="1"/>
  <c r="F15" i="5"/>
  <c r="J15" s="1"/>
  <c r="G25"/>
  <c r="K25" s="1"/>
  <c r="F25" i="4"/>
  <c r="J25" s="1"/>
  <c r="F26" i="10"/>
  <c r="J26" s="1"/>
  <c r="B1" i="9"/>
  <c r="A1" s="1"/>
  <c r="I1" s="1"/>
  <c r="F15" i="13"/>
  <c r="J15" s="1"/>
  <c r="G20" i="10"/>
  <c r="K20" s="1"/>
  <c r="F3" i="14"/>
  <c r="J3" s="1"/>
  <c r="F16" i="9"/>
  <c r="J16" s="1"/>
  <c r="G16"/>
  <c r="K16" s="1"/>
  <c r="G15" i="14"/>
  <c r="K15" s="1"/>
  <c r="F21" i="9"/>
  <c r="J21" s="1"/>
  <c r="G6" i="10"/>
  <c r="K6" s="1"/>
  <c r="B1" i="4"/>
  <c r="A1" s="1"/>
  <c r="I1" s="1"/>
  <c r="E7" i="17"/>
  <c r="E2"/>
  <c r="C8" i="8"/>
  <c r="F8" s="1"/>
  <c r="J8" s="1"/>
  <c r="D28"/>
  <c r="G28" s="1"/>
  <c r="K28" s="1"/>
  <c r="C4"/>
  <c r="D30" i="11"/>
  <c r="D28"/>
  <c r="G28" s="1"/>
  <c r="K28" s="1"/>
  <c r="C8" i="6"/>
  <c r="F8" s="1"/>
  <c r="J8" s="1"/>
  <c r="C6"/>
  <c r="F6" s="1"/>
  <c r="J6" s="1"/>
  <c r="C6" i="4"/>
  <c r="C4" i="6"/>
  <c r="B4" s="1"/>
  <c r="A4" s="1"/>
  <c r="I4" s="1"/>
  <c r="C4" i="7"/>
  <c r="D2"/>
  <c r="F28" i="13"/>
  <c r="J28" s="1"/>
  <c r="J10" i="4"/>
  <c r="C8" i="11"/>
  <c r="C6" i="8"/>
  <c r="E6" s="1"/>
  <c r="D2"/>
  <c r="G2" s="1"/>
  <c r="K2" s="1"/>
  <c r="D30" i="10"/>
  <c r="C6" i="7"/>
  <c r="C4" i="11"/>
  <c r="D2"/>
  <c r="G2" s="1"/>
  <c r="K2" s="1"/>
  <c r="D30" i="6"/>
  <c r="D30" i="4"/>
  <c r="G30" s="1"/>
  <c r="K30" s="1"/>
  <c r="D28" i="10"/>
  <c r="G28" s="1"/>
  <c r="K28" s="1"/>
  <c r="D28" i="4"/>
  <c r="C6" i="11"/>
  <c r="C4" i="10"/>
  <c r="F4" s="1"/>
  <c r="J4" s="1"/>
  <c r="D2"/>
  <c r="G2"/>
  <c r="K2" s="1"/>
  <c r="D2" i="4"/>
  <c r="C8" i="10"/>
  <c r="E8" s="1"/>
  <c r="E9" i="17"/>
  <c r="F5"/>
  <c r="J5" s="1"/>
  <c r="E5"/>
  <c r="E14"/>
  <c r="F8"/>
  <c r="J8" s="1"/>
  <c r="E6"/>
  <c r="F6"/>
  <c r="J6" s="1"/>
  <c r="E3"/>
  <c r="F1"/>
  <c r="J1" s="1"/>
  <c r="F17"/>
  <c r="J17" s="1"/>
  <c r="E17"/>
  <c r="F17" i="5"/>
  <c r="J17" s="1"/>
  <c r="F25" i="12"/>
  <c r="J25" s="1"/>
  <c r="F8"/>
  <c r="J8" s="1"/>
  <c r="B2" i="21"/>
  <c r="A2" s="1"/>
  <c r="I2" s="1"/>
  <c r="F2"/>
  <c r="J2" s="1"/>
  <c r="F6"/>
  <c r="J6" s="1"/>
  <c r="F14"/>
  <c r="J14" s="1"/>
  <c r="F18"/>
  <c r="J18" s="1"/>
  <c r="F26"/>
  <c r="J26" s="1"/>
  <c r="F11"/>
  <c r="J11" s="1"/>
  <c r="L11" s="1"/>
  <c r="F15"/>
  <c r="J15" s="1"/>
  <c r="F23"/>
  <c r="J23" s="1"/>
  <c r="F27"/>
  <c r="J27" s="1"/>
  <c r="F28" i="17"/>
  <c r="J28" s="1"/>
  <c r="E22" i="10"/>
  <c r="G3" i="6"/>
  <c r="K3" s="1"/>
  <c r="B3" i="4"/>
  <c r="A3" s="1"/>
  <c r="I3" s="1"/>
  <c r="G1" i="12"/>
  <c r="K1" s="1"/>
  <c r="G25" i="17"/>
  <c r="K25" s="1"/>
  <c r="E5" i="13"/>
  <c r="E9"/>
  <c r="E17"/>
  <c r="G18" i="9"/>
  <c r="K18" s="1"/>
  <c r="G2" i="17"/>
  <c r="K2" s="1"/>
  <c r="E17" i="12"/>
  <c r="G25" i="9"/>
  <c r="K25" s="1"/>
  <c r="K29"/>
  <c r="F10" i="14"/>
  <c r="J10" s="1"/>
  <c r="E4" i="12"/>
  <c r="E11" i="13"/>
  <c r="G6" i="12"/>
  <c r="K6" s="1"/>
  <c r="G20"/>
  <c r="K20" s="1"/>
  <c r="G26"/>
  <c r="K26" s="1"/>
  <c r="G2" i="13"/>
  <c r="K2" s="1"/>
  <c r="G10"/>
  <c r="K10" s="1"/>
  <c r="G28"/>
  <c r="K28" s="1"/>
  <c r="G10" i="14"/>
  <c r="K10" s="1"/>
  <c r="G30"/>
  <c r="K30" s="1"/>
  <c r="B3" i="11"/>
  <c r="A3" s="1"/>
  <c r="I3" s="1"/>
  <c r="E28"/>
  <c r="E17" i="5"/>
  <c r="E4"/>
  <c r="E21" i="7"/>
  <c r="E21" i="4"/>
  <c r="E27" i="5"/>
  <c r="E23" i="11"/>
  <c r="F18" i="10"/>
  <c r="J18" s="1"/>
  <c r="E16" i="4"/>
  <c r="E11" i="8"/>
  <c r="E12" i="17"/>
  <c r="F12"/>
  <c r="J12" s="1"/>
  <c r="E23"/>
  <c r="F23"/>
  <c r="J23" s="1"/>
  <c r="F22" i="8"/>
  <c r="J22" s="1"/>
  <c r="F7"/>
  <c r="J7" s="1"/>
  <c r="E27" i="11"/>
  <c r="F9" i="8"/>
  <c r="J9" s="1"/>
  <c r="F28" i="10"/>
  <c r="J28" s="1"/>
  <c r="E7" i="9"/>
  <c r="G27" i="13"/>
  <c r="K27" s="1"/>
  <c r="F27" i="17"/>
  <c r="J27" s="1"/>
  <c r="E28" i="5"/>
  <c r="E15"/>
  <c r="G11" i="10"/>
  <c r="K11" s="1"/>
  <c r="E8" i="8"/>
  <c r="F2"/>
  <c r="J2" s="1"/>
  <c r="E22" i="11"/>
  <c r="E13" i="10"/>
  <c r="F1" i="13"/>
  <c r="J1" s="1"/>
  <c r="F24"/>
  <c r="J24" s="1"/>
  <c r="E15" i="8"/>
  <c r="E9" i="5"/>
  <c r="E5"/>
  <c r="E21" i="8"/>
  <c r="E16"/>
  <c r="F3" i="10"/>
  <c r="J3" s="1"/>
  <c r="E29" i="12"/>
  <c r="E5"/>
  <c r="E26"/>
  <c r="E14"/>
  <c r="E19"/>
  <c r="F17" i="8"/>
  <c r="J17" s="1"/>
  <c r="E23"/>
  <c r="G14" i="6"/>
  <c r="K14" s="1"/>
  <c r="E20" i="17"/>
  <c r="G27"/>
  <c r="K27" s="1"/>
  <c r="E7" i="12"/>
  <c r="E23"/>
  <c r="E10" i="4"/>
  <c r="E20" i="5"/>
  <c r="E10" i="7"/>
  <c r="G16" i="17"/>
  <c r="K16" s="1"/>
  <c r="E15" i="9"/>
  <c r="G27" i="14"/>
  <c r="K27" s="1"/>
  <c r="G17"/>
  <c r="K17" s="1"/>
  <c r="F15"/>
  <c r="J15" s="1"/>
  <c r="G24"/>
  <c r="K24" s="1"/>
  <c r="G7"/>
  <c r="K7" s="1"/>
  <c r="F6" i="8"/>
  <c r="J6" s="1"/>
  <c r="F29" i="10"/>
  <c r="J29" s="1"/>
  <c r="E3" i="12"/>
  <c r="G25" i="6"/>
  <c r="K25" s="1"/>
  <c r="E13" i="4"/>
  <c r="B2"/>
  <c r="A2" s="1"/>
  <c r="I2" s="1"/>
  <c r="E24" i="10"/>
  <c r="G26" i="6"/>
  <c r="K26" s="1"/>
  <c r="G22" i="11"/>
  <c r="K22" s="1"/>
  <c r="F9" i="21"/>
  <c r="J9" s="1"/>
  <c r="F16"/>
  <c r="J16" s="1"/>
  <c r="F20"/>
  <c r="J20" s="1"/>
  <c r="B6"/>
  <c r="A6" s="1"/>
  <c r="I6" s="1"/>
  <c r="B5" i="6"/>
  <c r="A5" s="1"/>
  <c r="I5" s="1"/>
  <c r="B5" i="17"/>
  <c r="A5" s="1"/>
  <c r="I5" s="1"/>
  <c r="D19" i="4"/>
  <c r="D19" i="7"/>
  <c r="D21"/>
  <c r="D19" i="8"/>
  <c r="D19" i="9"/>
  <c r="G19"/>
  <c r="K19" s="1"/>
  <c r="D21"/>
  <c r="D19" i="12"/>
  <c r="G19" s="1"/>
  <c r="K19" s="1"/>
  <c r="D21"/>
  <c r="D19" i="13"/>
  <c r="G19" s="1"/>
  <c r="K19" s="1"/>
  <c r="D21"/>
  <c r="G21" s="1"/>
  <c r="K21" s="1"/>
  <c r="D19" i="14"/>
  <c r="D21"/>
  <c r="G21"/>
  <c r="K21" s="1"/>
  <c r="D19" i="17"/>
  <c r="D21"/>
  <c r="G21" s="1"/>
  <c r="K21" s="1"/>
  <c r="D21" i="21"/>
  <c r="G21" s="1"/>
  <c r="K21" s="1"/>
  <c r="D19"/>
  <c r="G19" s="1"/>
  <c r="K19" s="1"/>
  <c r="G21" i="8"/>
  <c r="K21" s="1"/>
  <c r="D21" i="4"/>
  <c r="D19" i="5"/>
  <c r="D21"/>
  <c r="G21" s="1"/>
  <c r="K21" s="1"/>
  <c r="D19" i="11"/>
  <c r="D21"/>
  <c r="G21"/>
  <c r="K21" s="1"/>
  <c r="D19" i="10"/>
  <c r="D21"/>
  <c r="G21" s="1"/>
  <c r="K21" s="1"/>
  <c r="D21" i="6"/>
  <c r="G21" s="1"/>
  <c r="K21" s="1"/>
  <c r="L21" s="1"/>
  <c r="G18" i="10"/>
  <c r="K18" s="1"/>
  <c r="E5" i="7"/>
  <c r="E5" i="21"/>
  <c r="F12"/>
  <c r="J12" s="1"/>
  <c r="L12" s="1"/>
  <c r="F13"/>
  <c r="J13" s="1"/>
  <c r="E14" i="4"/>
  <c r="E7" i="11"/>
  <c r="F15" i="4"/>
  <c r="J15" s="1"/>
  <c r="E9" i="8"/>
  <c r="G14" i="21"/>
  <c r="K14" s="1"/>
  <c r="F9" i="6"/>
  <c r="J9" s="1"/>
  <c r="E17" i="7"/>
  <c r="F29" i="17"/>
  <c r="J29" s="1"/>
  <c r="F26"/>
  <c r="J26" s="1"/>
  <c r="F2"/>
  <c r="J2" s="1"/>
  <c r="F22"/>
  <c r="J22" s="1"/>
  <c r="E24" i="13"/>
  <c r="E30"/>
  <c r="B3" i="5"/>
  <c r="A3" s="1"/>
  <c r="I3" s="1"/>
  <c r="E24"/>
  <c r="B4" i="7"/>
  <c r="A4" s="1"/>
  <c r="I4" s="1"/>
  <c r="F14"/>
  <c r="J14" s="1"/>
  <c r="F20" i="5"/>
  <c r="J20" s="1"/>
  <c r="F11" i="11"/>
  <c r="J11" s="1"/>
  <c r="F8" i="10"/>
  <c r="J8" s="1"/>
  <c r="E4" i="4"/>
  <c r="F29" i="11"/>
  <c r="J29" s="1"/>
  <c r="F10" i="10"/>
  <c r="J10" s="1"/>
  <c r="E23" i="7"/>
  <c r="G6"/>
  <c r="K6" s="1"/>
  <c r="E3" i="4"/>
  <c r="E28" i="10"/>
  <c r="E30"/>
  <c r="G27" i="5"/>
  <c r="K27" s="1"/>
  <c r="E14"/>
  <c r="E29"/>
  <c r="F6" i="10"/>
  <c r="J6" s="1"/>
  <c r="F1" i="7"/>
  <c r="J1" s="1"/>
  <c r="G17" i="5"/>
  <c r="K17" s="1"/>
  <c r="F21" i="10"/>
  <c r="J21" s="1"/>
  <c r="E25" i="4"/>
  <c r="G22" i="10"/>
  <c r="K22" s="1"/>
  <c r="F16" i="11"/>
  <c r="J16" s="1"/>
  <c r="G2" i="5"/>
  <c r="K2" s="1"/>
  <c r="E26" i="11"/>
  <c r="E14" i="10"/>
  <c r="B3" i="6"/>
  <c r="A3" s="1"/>
  <c r="I3" s="1"/>
  <c r="E13" i="12"/>
  <c r="E1" i="13"/>
  <c r="E1" i="14"/>
  <c r="E12" i="9"/>
  <c r="E28"/>
  <c r="E6" i="12"/>
  <c r="E8"/>
  <c r="E10"/>
  <c r="E28" i="14"/>
  <c r="E30"/>
  <c r="B1" i="12"/>
  <c r="A1" s="1"/>
  <c r="I1" s="1"/>
  <c r="B1" i="13"/>
  <c r="A1" s="1"/>
  <c r="I1" s="1"/>
  <c r="G4"/>
  <c r="K4" s="1"/>
  <c r="G27" i="9"/>
  <c r="K27" s="1"/>
  <c r="G30" i="13"/>
  <c r="K30" s="1"/>
  <c r="F2"/>
  <c r="J2" s="1"/>
  <c r="G5"/>
  <c r="K5" s="1"/>
  <c r="E8"/>
  <c r="E25" i="14"/>
  <c r="F8" i="9"/>
  <c r="J8" s="1"/>
  <c r="F10"/>
  <c r="J10" s="1"/>
  <c r="F30"/>
  <c r="J30" s="1"/>
  <c r="F26" i="12"/>
  <c r="J26" s="1"/>
  <c r="E28"/>
  <c r="E16" i="13"/>
  <c r="F22"/>
  <c r="J22" s="1"/>
  <c r="E26" i="14"/>
  <c r="F9" i="13"/>
  <c r="J9" s="1"/>
  <c r="E8" i="9"/>
  <c r="G9"/>
  <c r="K9" s="1"/>
  <c r="G11" i="6"/>
  <c r="K11" s="1"/>
  <c r="F25" i="13"/>
  <c r="J25" s="1"/>
  <c r="F2" i="14"/>
  <c r="J2" s="1"/>
  <c r="G30" i="6"/>
  <c r="K30" s="1"/>
  <c r="F24" i="9"/>
  <c r="J24" s="1"/>
  <c r="G14"/>
  <c r="K14" s="1"/>
  <c r="G13" i="8"/>
  <c r="K13" s="1"/>
  <c r="F15"/>
  <c r="J15" s="1"/>
  <c r="F5" i="9"/>
  <c r="J5" s="1"/>
  <c r="E17" i="8"/>
  <c r="G27"/>
  <c r="K27" s="1"/>
  <c r="G17"/>
  <c r="K17" s="1"/>
  <c r="L17" s="1"/>
  <c r="G21" i="12"/>
  <c r="K21" s="1"/>
  <c r="G13"/>
  <c r="K13" s="1"/>
  <c r="E17" i="14"/>
  <c r="E9" i="9"/>
  <c r="E17"/>
  <c r="E29"/>
  <c r="E1" i="12"/>
  <c r="E9"/>
  <c r="E11"/>
  <c r="F17"/>
  <c r="J17" s="1"/>
  <c r="E25"/>
  <c r="F17" i="13"/>
  <c r="J17" s="1"/>
  <c r="E19"/>
  <c r="E29"/>
  <c r="E3" i="14"/>
  <c r="E29"/>
  <c r="E25" i="8"/>
  <c r="F3" i="6"/>
  <c r="J3" s="1"/>
  <c r="G16" i="13"/>
  <c r="K16" s="1"/>
  <c r="E4"/>
  <c r="F26" i="14"/>
  <c r="J26" s="1"/>
  <c r="F19" i="13"/>
  <c r="J19" s="1"/>
  <c r="L19" s="1"/>
  <c r="F26"/>
  <c r="J26" s="1"/>
  <c r="F13"/>
  <c r="J13" s="1"/>
  <c r="F3" i="12"/>
  <c r="J3" s="1"/>
  <c r="F17" i="6"/>
  <c r="J17" s="1"/>
  <c r="G8" i="9"/>
  <c r="K8" s="1"/>
  <c r="G5" i="8"/>
  <c r="K5" s="1"/>
  <c r="E3"/>
  <c r="G30"/>
  <c r="K30" s="1"/>
  <c r="F23" i="6"/>
  <c r="J23" s="1"/>
  <c r="G14" i="11"/>
  <c r="K14" s="1"/>
  <c r="G16" i="10"/>
  <c r="K16" s="1"/>
  <c r="L16" s="1"/>
  <c r="E20" i="11"/>
  <c r="E30" i="4"/>
  <c r="F30"/>
  <c r="J30" s="1"/>
  <c r="L30" s="1"/>
  <c r="F7" i="6"/>
  <c r="J7" s="1"/>
  <c r="E4" i="7"/>
  <c r="E2" i="10"/>
  <c r="E24" i="7"/>
  <c r="E30"/>
  <c r="E14"/>
  <c r="E17" i="10"/>
  <c r="G4"/>
  <c r="K4" s="1"/>
  <c r="G26"/>
  <c r="K26" s="1"/>
  <c r="L26" s="1"/>
  <c r="G19"/>
  <c r="K19" s="1"/>
  <c r="F30"/>
  <c r="J30" s="1"/>
  <c r="G20" i="7"/>
  <c r="K20" s="1"/>
  <c r="F2" i="5"/>
  <c r="J2" s="1"/>
  <c r="L6" i="12"/>
  <c r="E24" i="4"/>
  <c r="F19" i="12"/>
  <c r="J19" s="1"/>
  <c r="L19" s="1"/>
  <c r="F27"/>
  <c r="J27" s="1"/>
  <c r="G3"/>
  <c r="K3" s="1"/>
  <c r="G15"/>
  <c r="K15" s="1"/>
  <c r="G5" i="4"/>
  <c r="K5" s="1"/>
  <c r="F3"/>
  <c r="J3" s="1"/>
  <c r="E2" i="9"/>
  <c r="F2"/>
  <c r="J2" s="1"/>
  <c r="B2"/>
  <c r="A2" s="1"/>
  <c r="I2" s="1"/>
  <c r="E4"/>
  <c r="F4"/>
  <c r="J4" s="1"/>
  <c r="E6"/>
  <c r="F14"/>
  <c r="J14" s="1"/>
  <c r="E26"/>
  <c r="E16" i="12"/>
  <c r="F16"/>
  <c r="J16" s="1"/>
  <c r="E18"/>
  <c r="F18"/>
  <c r="J18" s="1"/>
  <c r="F22"/>
  <c r="J22" s="1"/>
  <c r="E24"/>
  <c r="F24"/>
  <c r="J24" s="1"/>
  <c r="E30"/>
  <c r="F30"/>
  <c r="J30" s="1"/>
  <c r="E2" i="13"/>
  <c r="B2"/>
  <c r="A2" s="1"/>
  <c r="I2" s="1"/>
  <c r="E10"/>
  <c r="E18"/>
  <c r="F18"/>
  <c r="J18" s="1"/>
  <c r="E8" i="14"/>
  <c r="F8"/>
  <c r="J8" s="1"/>
  <c r="F20"/>
  <c r="J20" s="1"/>
  <c r="F10" i="17"/>
  <c r="J10" s="1"/>
  <c r="E18"/>
  <c r="F18"/>
  <c r="J18" s="1"/>
  <c r="F4" i="12"/>
  <c r="J4" s="1"/>
  <c r="F10"/>
  <c r="J10" s="1"/>
  <c r="E6" i="14"/>
  <c r="E10"/>
  <c r="G23" i="10"/>
  <c r="K23" s="1"/>
  <c r="F23" i="7"/>
  <c r="J23" s="1"/>
  <c r="E7" i="13"/>
  <c r="F7"/>
  <c r="J7" s="1"/>
  <c r="E18" i="7"/>
  <c r="F15" i="9"/>
  <c r="J15" s="1"/>
  <c r="E3" i="13"/>
  <c r="E23"/>
  <c r="E25"/>
  <c r="F27"/>
  <c r="J27" s="1"/>
  <c r="E7" i="14"/>
  <c r="E19"/>
  <c r="E21" i="17"/>
  <c r="F25"/>
  <c r="J25" s="1"/>
  <c r="E28" i="21"/>
  <c r="F13" i="6"/>
  <c r="J13" s="1"/>
  <c r="E8" i="4"/>
  <c r="E26" i="5"/>
  <c r="E22"/>
  <c r="E6"/>
  <c r="G30" i="17"/>
  <c r="K30" s="1"/>
  <c r="F24" i="21"/>
  <c r="J24" s="1"/>
  <c r="F4"/>
  <c r="J4" s="1"/>
  <c r="F28" i="14"/>
  <c r="J28" s="1"/>
  <c r="G11"/>
  <c r="K11" s="1"/>
  <c r="F6"/>
  <c r="J6" s="1"/>
  <c r="F17"/>
  <c r="J17" s="1"/>
  <c r="F9"/>
  <c r="J9" s="1"/>
  <c r="B3" i="12"/>
  <c r="A3" s="1"/>
  <c r="I3" s="1"/>
  <c r="B6" i="14"/>
  <c r="A6" s="1"/>
  <c r="I6" s="1"/>
  <c r="F19" i="9"/>
  <c r="J19" s="1"/>
  <c r="F12"/>
  <c r="J12" s="1"/>
  <c r="F22"/>
  <c r="J22" s="1"/>
  <c r="G4" i="8"/>
  <c r="K4" s="1"/>
  <c r="G22"/>
  <c r="K22" s="1"/>
  <c r="G9"/>
  <c r="K9" s="1"/>
  <c r="L9" s="1"/>
  <c r="F24"/>
  <c r="J24" s="1"/>
  <c r="F8" i="4"/>
  <c r="J8" s="1"/>
  <c r="G15"/>
  <c r="K15" s="1"/>
  <c r="F20" i="8"/>
  <c r="J20" s="1"/>
  <c r="F21" i="5"/>
  <c r="J21" s="1"/>
  <c r="G23"/>
  <c r="K23" s="1"/>
  <c r="F10"/>
  <c r="J10" s="1"/>
  <c r="F30" i="13"/>
  <c r="J30" s="1"/>
  <c r="F8"/>
  <c r="J8" s="1"/>
  <c r="G20" i="8"/>
  <c r="K20" s="1"/>
  <c r="G26"/>
  <c r="K26" s="1"/>
  <c r="G1"/>
  <c r="K1" s="1"/>
  <c r="F29"/>
  <c r="J29" s="1"/>
  <c r="F16" i="6"/>
  <c r="J16" s="1"/>
  <c r="G27" i="4"/>
  <c r="K27" s="1"/>
  <c r="F12"/>
  <c r="J12" s="1"/>
  <c r="E15" i="11"/>
  <c r="E2"/>
  <c r="F14" i="13"/>
  <c r="J14" s="1"/>
  <c r="G12" i="9"/>
  <c r="K12" s="1"/>
  <c r="G11" i="12"/>
  <c r="K11" s="1"/>
  <c r="F28"/>
  <c r="J28" s="1"/>
  <c r="G19" i="6"/>
  <c r="K19" s="1"/>
  <c r="G29" i="14"/>
  <c r="K29" s="1"/>
  <c r="F4"/>
  <c r="J4" s="1"/>
  <c r="F14"/>
  <c r="J14" s="1"/>
  <c r="E14" i="11"/>
  <c r="E4"/>
  <c r="E9" i="10"/>
  <c r="E26"/>
  <c r="E10" i="8"/>
  <c r="E30"/>
  <c r="E25" i="21"/>
  <c r="E13"/>
  <c r="G30"/>
  <c r="K30" s="1"/>
  <c r="G17"/>
  <c r="K17" s="1"/>
  <c r="G7"/>
  <c r="K7" s="1"/>
  <c r="E16"/>
  <c r="E29"/>
  <c r="E16" i="17"/>
  <c r="F29" i="21"/>
  <c r="J29" s="1"/>
  <c r="G28"/>
  <c r="K28" s="1"/>
  <c r="G28" i="14"/>
  <c r="K28" s="1"/>
  <c r="G22"/>
  <c r="K22" s="1"/>
  <c r="L22" s="1"/>
  <c r="F13"/>
  <c r="J13" s="1"/>
  <c r="L13" s="1"/>
  <c r="F25"/>
  <c r="J25" s="1"/>
  <c r="F1"/>
  <c r="J1" s="1"/>
  <c r="F19"/>
  <c r="J19" s="1"/>
  <c r="L22" i="6" l="1"/>
  <c r="G28" i="24"/>
  <c r="K28" s="1"/>
  <c r="L4" i="14"/>
  <c r="G12" i="4"/>
  <c r="K12" s="1"/>
  <c r="F28" i="7"/>
  <c r="J28" s="1"/>
  <c r="L28" s="1"/>
  <c r="L30" i="13"/>
  <c r="F20" i="9"/>
  <c r="J20" s="1"/>
  <c r="E20" i="10"/>
  <c r="E21" i="21"/>
  <c r="E10" i="17"/>
  <c r="E9" i="11"/>
  <c r="E22" i="7"/>
  <c r="G10" i="6"/>
  <c r="K10" s="1"/>
  <c r="E22" i="8"/>
  <c r="E5" i="14"/>
  <c r="E1" i="10"/>
  <c r="F5" i="7"/>
  <c r="J5" s="1"/>
  <c r="E19" i="21"/>
  <c r="E25" i="11"/>
  <c r="F5" i="5"/>
  <c r="J5" s="1"/>
  <c r="L5" s="1"/>
  <c r="E12" i="7"/>
  <c r="E1" i="9"/>
  <c r="E29" i="7"/>
  <c r="E21" i="5"/>
  <c r="E26" i="13"/>
  <c r="F17" i="7"/>
  <c r="J17" s="1"/>
  <c r="E13" i="17"/>
  <c r="E8" i="11"/>
  <c r="F21" i="14"/>
  <c r="J21" s="1"/>
  <c r="L21" s="1"/>
  <c r="G14" i="7"/>
  <c r="K14" s="1"/>
  <c r="F23" i="5"/>
  <c r="J23" s="1"/>
  <c r="E28" i="8"/>
  <c r="G28" i="6"/>
  <c r="K28" s="1"/>
  <c r="F25"/>
  <c r="J25" s="1"/>
  <c r="F18" i="7"/>
  <c r="J18" s="1"/>
  <c r="F19" i="6"/>
  <c r="J19" s="1"/>
  <c r="G20" i="11"/>
  <c r="K20" s="1"/>
  <c r="L20" s="1"/>
  <c r="E3" i="5"/>
  <c r="E17" i="21"/>
  <c r="E27"/>
  <c r="F11" i="24"/>
  <c r="J11" s="1"/>
  <c r="F21"/>
  <c r="J21" s="1"/>
  <c r="L4" i="21"/>
  <c r="L13" i="8"/>
  <c r="F4" i="6"/>
  <c r="J4" s="1"/>
  <c r="L4" s="1"/>
  <c r="F9" i="7"/>
  <c r="J9" s="1"/>
  <c r="F1" i="8"/>
  <c r="J1" s="1"/>
  <c r="E21" i="12"/>
  <c r="E4" i="10"/>
  <c r="E11" i="14"/>
  <c r="E6" i="13"/>
  <c r="E19" i="9"/>
  <c r="F26" i="11"/>
  <c r="J26" s="1"/>
  <c r="L26" s="1"/>
  <c r="E16" i="5"/>
  <c r="G19" i="7"/>
  <c r="K19" s="1"/>
  <c r="F12" i="5"/>
  <c r="J12" s="1"/>
  <c r="E6" i="4"/>
  <c r="E23" i="5"/>
  <c r="G8" i="17"/>
  <c r="K8" s="1"/>
  <c r="L8" s="1"/>
  <c r="E3" i="9"/>
  <c r="E5" i="8"/>
  <c r="L12" i="17"/>
  <c r="G14"/>
  <c r="K14" s="1"/>
  <c r="L14" s="1"/>
  <c r="F6" i="7"/>
  <c r="J6" s="1"/>
  <c r="L17" i="17"/>
  <c r="F11"/>
  <c r="J11" s="1"/>
  <c r="G2" i="7"/>
  <c r="K2" s="1"/>
  <c r="F1" i="6"/>
  <c r="J1" s="1"/>
  <c r="G11" i="5"/>
  <c r="K11" s="1"/>
  <c r="F24"/>
  <c r="J24" s="1"/>
  <c r="F16"/>
  <c r="J16" s="1"/>
  <c r="L16" s="1"/>
  <c r="F9"/>
  <c r="J9" s="1"/>
  <c r="G29"/>
  <c r="K29" s="1"/>
  <c r="G29" i="11"/>
  <c r="K29" s="1"/>
  <c r="G13"/>
  <c r="K13" s="1"/>
  <c r="L13" s="1"/>
  <c r="G17" i="13"/>
  <c r="K17" s="1"/>
  <c r="G20" i="6"/>
  <c r="K20" s="1"/>
  <c r="B3" i="10"/>
  <c r="A3" s="1"/>
  <c r="I3" s="1"/>
  <c r="G6" i="5"/>
  <c r="K6" s="1"/>
  <c r="L6" s="1"/>
  <c r="E19" i="10"/>
  <c r="G24" i="17"/>
  <c r="K24" s="1"/>
  <c r="F1" i="21"/>
  <c r="J1" s="1"/>
  <c r="L1" s="1"/>
  <c r="L14" i="7"/>
  <c r="L17" i="21"/>
  <c r="L21" i="5"/>
  <c r="F11"/>
  <c r="J11" s="1"/>
  <c r="E13" i="9"/>
  <c r="E15" i="10"/>
  <c r="L29" i="11"/>
  <c r="E13"/>
  <c r="E7" i="21"/>
  <c r="L19" i="6"/>
  <c r="L23" i="5"/>
  <c r="L6" i="14"/>
  <c r="E19" i="17"/>
  <c r="L15" i="9"/>
  <c r="L10" i="12"/>
  <c r="E16" i="14"/>
  <c r="G8" i="7"/>
  <c r="K8" s="1"/>
  <c r="E10" i="9"/>
  <c r="G16" i="6"/>
  <c r="K16" s="1"/>
  <c r="L16" s="1"/>
  <c r="L23"/>
  <c r="E21" i="9"/>
  <c r="E20" i="8"/>
  <c r="F28" i="5"/>
  <c r="J28" s="1"/>
  <c r="L11" i="11"/>
  <c r="F16" i="17"/>
  <c r="J16" s="1"/>
  <c r="G19" i="5"/>
  <c r="K19" s="1"/>
  <c r="G19" i="17"/>
  <c r="K19" s="1"/>
  <c r="G21" i="7"/>
  <c r="K21" s="1"/>
  <c r="L25" i="6"/>
  <c r="E18" i="8"/>
  <c r="L18" i="9"/>
  <c r="B1" i="21"/>
  <c r="A1" s="1"/>
  <c r="I1" s="1"/>
  <c r="F4" i="17"/>
  <c r="J4" s="1"/>
  <c r="F14"/>
  <c r="J14" s="1"/>
  <c r="F6" i="4"/>
  <c r="J6" s="1"/>
  <c r="G12" i="5"/>
  <c r="K12" s="1"/>
  <c r="G1"/>
  <c r="K1" s="1"/>
  <c r="L18" i="6"/>
  <c r="L1" i="11"/>
  <c r="E17" i="4"/>
  <c r="F28" i="6"/>
  <c r="J28" s="1"/>
  <c r="L28" s="1"/>
  <c r="E1" i="11"/>
  <c r="G24" i="13"/>
  <c r="K24" s="1"/>
  <c r="L24" s="1"/>
  <c r="G5" i="9"/>
  <c r="K5" s="1"/>
  <c r="L5" s="1"/>
  <c r="G14" i="14"/>
  <c r="K14" s="1"/>
  <c r="G5" i="17"/>
  <c r="K5" s="1"/>
  <c r="E21" i="13"/>
  <c r="E24" i="21"/>
  <c r="G16"/>
  <c r="K16" s="1"/>
  <c r="L16" s="1"/>
  <c r="G30" i="24"/>
  <c r="K30" s="1"/>
  <c r="L29" i="9"/>
  <c r="L20" i="5"/>
  <c r="L29" i="8"/>
  <c r="B5" i="21"/>
  <c r="A5" s="1"/>
  <c r="I5" s="1"/>
  <c r="A4" i="2"/>
  <c r="B7" i="24" s="1"/>
  <c r="A7" s="1"/>
  <c r="I7" s="1"/>
  <c r="L1" i="8"/>
  <c r="L27" i="13"/>
  <c r="L17"/>
  <c r="L29" i="5"/>
  <c r="G9" i="12"/>
  <c r="K9" s="1"/>
  <c r="F28" i="21"/>
  <c r="J28" s="1"/>
  <c r="L28" s="1"/>
  <c r="L2" i="13"/>
  <c r="L20" i="17"/>
  <c r="G8" i="21"/>
  <c r="K8" s="1"/>
  <c r="G13"/>
  <c r="K13" s="1"/>
  <c r="F25"/>
  <c r="J25" s="1"/>
  <c r="G29"/>
  <c r="K29" s="1"/>
  <c r="L29" s="1"/>
  <c r="L26" i="12"/>
  <c r="L20" i="21"/>
  <c r="G25" i="10"/>
  <c r="K25" s="1"/>
  <c r="E2" i="4"/>
  <c r="L19" i="21"/>
  <c r="E23" i="10"/>
  <c r="B6"/>
  <c r="A6" s="1"/>
  <c r="I6" s="1"/>
  <c r="G28" i="7"/>
  <c r="K28" s="1"/>
  <c r="E25"/>
  <c r="E24" i="11"/>
  <c r="F12" i="24"/>
  <c r="J12" s="1"/>
  <c r="L1" i="10"/>
  <c r="L15" i="13"/>
  <c r="B1" i="11"/>
  <c r="A1" s="1"/>
  <c r="I1" s="1"/>
  <c r="B5" i="7"/>
  <c r="A5" s="1"/>
  <c r="I5" s="1"/>
  <c r="F23" i="4"/>
  <c r="J23" s="1"/>
  <c r="G24"/>
  <c r="K24" s="1"/>
  <c r="G9"/>
  <c r="K9" s="1"/>
  <c r="E30" i="11"/>
  <c r="E29" i="17"/>
  <c r="E12" i="21"/>
  <c r="G24"/>
  <c r="K24" s="1"/>
  <c r="L24" s="1"/>
  <c r="E15" i="24"/>
  <c r="F16"/>
  <c r="J16" s="1"/>
  <c r="L16" s="1"/>
  <c r="E23"/>
  <c r="F24"/>
  <c r="J24" s="1"/>
  <c r="L24" s="1"/>
  <c r="L23" i="10"/>
  <c r="L8" i="9"/>
  <c r="L13" i="21"/>
  <c r="L5" i="17"/>
  <c r="F14" i="6"/>
  <c r="J14" s="1"/>
  <c r="L14" s="1"/>
  <c r="B5" i="11"/>
  <c r="A5" s="1"/>
  <c r="I5" s="1"/>
  <c r="F26" i="7"/>
  <c r="J26" s="1"/>
  <c r="L26" s="1"/>
  <c r="G9"/>
  <c r="K9" s="1"/>
  <c r="L9" s="1"/>
  <c r="E27" i="8"/>
  <c r="G7" i="17"/>
  <c r="K7" s="1"/>
  <c r="G3" i="21"/>
  <c r="K3" s="1"/>
  <c r="F5"/>
  <c r="J5" s="1"/>
  <c r="G9"/>
  <c r="K9" s="1"/>
  <c r="L9" s="1"/>
  <c r="E23"/>
  <c r="E26"/>
  <c r="F17" i="24"/>
  <c r="J17" s="1"/>
  <c r="L17" s="1"/>
  <c r="F25"/>
  <c r="J25" s="1"/>
  <c r="L10" i="14"/>
  <c r="L27"/>
  <c r="B9" i="12"/>
  <c r="A9" s="1"/>
  <c r="I9" s="1"/>
  <c r="L2" i="17"/>
  <c r="L16"/>
  <c r="L26"/>
  <c r="L5" i="14"/>
  <c r="L2"/>
  <c r="L15"/>
  <c r="L17"/>
  <c r="L25"/>
  <c r="L22" i="9"/>
  <c r="L16"/>
  <c r="L24" i="8"/>
  <c r="L6" i="6"/>
  <c r="L24" i="7"/>
  <c r="L10" i="5"/>
  <c r="L5" i="24"/>
  <c r="L27"/>
  <c r="L19"/>
  <c r="L7"/>
  <c r="L15"/>
  <c r="L12"/>
  <c r="L8"/>
  <c r="L11"/>
  <c r="L20"/>
  <c r="L25"/>
  <c r="L29"/>
  <c r="L4"/>
  <c r="L9"/>
  <c r="L13"/>
  <c r="L21"/>
  <c r="B8"/>
  <c r="A8" s="1"/>
  <c r="I8" s="1"/>
  <c r="B3"/>
  <c r="A3" s="1"/>
  <c r="I3" s="1"/>
  <c r="B4"/>
  <c r="A4" s="1"/>
  <c r="I4" s="1"/>
  <c r="L1"/>
  <c r="L23"/>
  <c r="L28"/>
  <c r="L3"/>
  <c r="E1"/>
  <c r="B2"/>
  <c r="A2" s="1"/>
  <c r="I2" s="1"/>
  <c r="F2"/>
  <c r="J2" s="1"/>
  <c r="L2" s="1"/>
  <c r="E5"/>
  <c r="B6"/>
  <c r="A6" s="1"/>
  <c r="I6" s="1"/>
  <c r="F6"/>
  <c r="J6" s="1"/>
  <c r="L6" s="1"/>
  <c r="E9"/>
  <c r="F10"/>
  <c r="J10" s="1"/>
  <c r="L10" s="1"/>
  <c r="F14"/>
  <c r="J14" s="1"/>
  <c r="L14" s="1"/>
  <c r="F18"/>
  <c r="J18" s="1"/>
  <c r="L18" s="1"/>
  <c r="F22"/>
  <c r="J22" s="1"/>
  <c r="L22" s="1"/>
  <c r="F26"/>
  <c r="J26" s="1"/>
  <c r="L26" s="1"/>
  <c r="F30"/>
  <c r="J30" s="1"/>
  <c r="L30" s="1"/>
  <c r="B1"/>
  <c r="A1" s="1"/>
  <c r="I1" s="1"/>
  <c r="B5"/>
  <c r="A5" s="1"/>
  <c r="I5" s="1"/>
  <c r="B9"/>
  <c r="A9" s="1"/>
  <c r="I9" s="1"/>
  <c r="L7" i="21"/>
  <c r="G17" i="10"/>
  <c r="K17" s="1"/>
  <c r="L17" s="1"/>
  <c r="F22"/>
  <c r="J22" s="1"/>
  <c r="L22" s="1"/>
  <c r="F12"/>
  <c r="J12" s="1"/>
  <c r="F2"/>
  <c r="J2" s="1"/>
  <c r="L2" s="1"/>
  <c r="G5"/>
  <c r="K5" s="1"/>
  <c r="L5" s="1"/>
  <c r="G25" i="11"/>
  <c r="K25" s="1"/>
  <c r="L25" s="1"/>
  <c r="F30"/>
  <c r="J30" s="1"/>
  <c r="G23"/>
  <c r="K23" s="1"/>
  <c r="F21"/>
  <c r="J21" s="1"/>
  <c r="L21" s="1"/>
  <c r="G6"/>
  <c r="K6" s="1"/>
  <c r="G18"/>
  <c r="K18" s="1"/>
  <c r="F10"/>
  <c r="J10" s="1"/>
  <c r="B4" i="13"/>
  <c r="A4" s="1"/>
  <c r="I4" s="1"/>
  <c r="B5" i="9"/>
  <c r="A5" s="1"/>
  <c r="I5" s="1"/>
  <c r="F9"/>
  <c r="J9" s="1"/>
  <c r="L9" s="1"/>
  <c r="F28"/>
  <c r="J28" s="1"/>
  <c r="G13"/>
  <c r="K13" s="1"/>
  <c r="G11"/>
  <c r="K11" s="1"/>
  <c r="L11" s="1"/>
  <c r="G24"/>
  <c r="K24" s="1"/>
  <c r="L24" s="1"/>
  <c r="G2"/>
  <c r="K2" s="1"/>
  <c r="F6"/>
  <c r="J6" s="1"/>
  <c r="F17"/>
  <c r="J17" s="1"/>
  <c r="F26"/>
  <c r="J26" s="1"/>
  <c r="L26" s="1"/>
  <c r="G3" i="8"/>
  <c r="K3" s="1"/>
  <c r="G19"/>
  <c r="K19" s="1"/>
  <c r="L19" s="1"/>
  <c r="F14"/>
  <c r="J14" s="1"/>
  <c r="B7" i="6"/>
  <c r="A7" s="1"/>
  <c r="I7" s="1"/>
  <c r="B1"/>
  <c r="I1" s="1"/>
  <c r="F18" i="11"/>
  <c r="J18" s="1"/>
  <c r="L18" s="1"/>
  <c r="F4"/>
  <c r="J4" s="1"/>
  <c r="G12"/>
  <c r="K12" s="1"/>
  <c r="F27"/>
  <c r="J27" s="1"/>
  <c r="G19"/>
  <c r="K19" s="1"/>
  <c r="L19" s="1"/>
  <c r="G3" i="14"/>
  <c r="K3" s="1"/>
  <c r="L3" s="1"/>
  <c r="G9"/>
  <c r="K9" s="1"/>
  <c r="L9" s="1"/>
  <c r="G12"/>
  <c r="K12" s="1"/>
  <c r="L12" s="1"/>
  <c r="G19"/>
  <c r="K19" s="1"/>
  <c r="L19" s="1"/>
  <c r="F18"/>
  <c r="J18" s="1"/>
  <c r="L18" s="1"/>
  <c r="F10" i="8"/>
  <c r="J10" s="1"/>
  <c r="L10" s="1"/>
  <c r="F30"/>
  <c r="J30" s="1"/>
  <c r="L30" s="1"/>
  <c r="G18"/>
  <c r="K18" s="1"/>
  <c r="L18" s="1"/>
  <c r="F3"/>
  <c r="J3" s="1"/>
  <c r="G23"/>
  <c r="K23" s="1"/>
  <c r="F21"/>
  <c r="J21" s="1"/>
  <c r="L21" s="1"/>
  <c r="E20" i="13"/>
  <c r="E15"/>
  <c r="E12"/>
  <c r="E22"/>
  <c r="B8" i="17"/>
  <c r="A8" s="1"/>
  <c r="I8" s="1"/>
  <c r="B3"/>
  <c r="A3" s="1"/>
  <c r="I3" s="1"/>
  <c r="B1"/>
  <c r="A1" s="1"/>
  <c r="B7"/>
  <c r="A7" s="1"/>
  <c r="I7" s="1"/>
  <c r="B7" i="21"/>
  <c r="A7" s="1"/>
  <c r="I7" s="1"/>
  <c r="B4"/>
  <c r="A4" s="1"/>
  <c r="I4" s="1"/>
  <c r="L23" i="11"/>
  <c r="G5"/>
  <c r="K5" s="1"/>
  <c r="L14" i="14"/>
  <c r="G7" i="11"/>
  <c r="K7" s="1"/>
  <c r="L21" i="12"/>
  <c r="L18"/>
  <c r="L10" i="6"/>
  <c r="L25" i="12"/>
  <c r="L3" i="9"/>
  <c r="B1" i="10"/>
  <c r="A1" s="1"/>
  <c r="I1" s="1"/>
  <c r="B4"/>
  <c r="A4" s="1"/>
  <c r="I4" s="1"/>
  <c r="F15" i="11"/>
  <c r="J15" s="1"/>
  <c r="F12"/>
  <c r="J12" s="1"/>
  <c r="L12" s="1"/>
  <c r="G17"/>
  <c r="K17" s="1"/>
  <c r="G30"/>
  <c r="K30" s="1"/>
  <c r="L30" s="1"/>
  <c r="F22"/>
  <c r="J22" s="1"/>
  <c r="L22" s="1"/>
  <c r="F11" i="14"/>
  <c r="J11" s="1"/>
  <c r="L11" s="1"/>
  <c r="G20"/>
  <c r="K20" s="1"/>
  <c r="L20" s="1"/>
  <c r="G8"/>
  <c r="K8" s="1"/>
  <c r="L8" s="1"/>
  <c r="F29"/>
  <c r="J29" s="1"/>
  <c r="L29" s="1"/>
  <c r="F16"/>
  <c r="J16" s="1"/>
  <c r="L16" s="1"/>
  <c r="E11" i="9"/>
  <c r="E5"/>
  <c r="E16"/>
  <c r="E23"/>
  <c r="E24" i="14"/>
  <c r="E27"/>
  <c r="E14"/>
  <c r="F2" i="12"/>
  <c r="J2" s="1"/>
  <c r="L2" s="1"/>
  <c r="F12"/>
  <c r="J12" s="1"/>
  <c r="F15"/>
  <c r="J15" s="1"/>
  <c r="L15" s="1"/>
  <c r="G27"/>
  <c r="K27" s="1"/>
  <c r="L27" s="1"/>
  <c r="B8" i="9"/>
  <c r="A8" s="1"/>
  <c r="I8" s="1"/>
  <c r="E29" i="11"/>
  <c r="E11"/>
  <c r="E16"/>
  <c r="E5"/>
  <c r="B4" i="17"/>
  <c r="A4" s="1"/>
  <c r="I4" s="1"/>
  <c r="L20" i="8"/>
  <c r="L28" i="9"/>
  <c r="L12"/>
  <c r="G27" i="11"/>
  <c r="K27" s="1"/>
  <c r="L25" i="17"/>
  <c r="L14" i="9"/>
  <c r="L3" i="12"/>
  <c r="L15" i="8"/>
  <c r="L22" i="13"/>
  <c r="L16" i="12"/>
  <c r="B7" i="10"/>
  <c r="A7" s="1"/>
  <c r="I7" s="1"/>
  <c r="F8" i="11"/>
  <c r="J8" s="1"/>
  <c r="L8" s="1"/>
  <c r="L19" i="10"/>
  <c r="B2" i="17"/>
  <c r="A2" s="1"/>
  <c r="I2" s="1"/>
  <c r="L27" i="8"/>
  <c r="L4" i="10"/>
  <c r="G30"/>
  <c r="K30" s="1"/>
  <c r="L30" s="1"/>
  <c r="F20"/>
  <c r="J20" s="1"/>
  <c r="L20" s="1"/>
  <c r="L28" i="8"/>
  <c r="G1" i="14"/>
  <c r="K1" s="1"/>
  <c r="L1" s="1"/>
  <c r="E27" i="9"/>
  <c r="E24"/>
  <c r="E18"/>
  <c r="B8" i="21"/>
  <c r="A8" s="1"/>
  <c r="I8" s="1"/>
  <c r="B3"/>
  <c r="A3" s="1"/>
  <c r="I3" s="1"/>
  <c r="G1" i="13"/>
  <c r="K1" s="1"/>
  <c r="L1" s="1"/>
  <c r="G14"/>
  <c r="K14" s="1"/>
  <c r="L14" s="1"/>
  <c r="G26"/>
  <c r="K26" s="1"/>
  <c r="L26" s="1"/>
  <c r="F16"/>
  <c r="J16" s="1"/>
  <c r="L16" s="1"/>
  <c r="F5"/>
  <c r="J5" s="1"/>
  <c r="F29"/>
  <c r="J29" s="1"/>
  <c r="G8"/>
  <c r="K8" s="1"/>
  <c r="L8" s="1"/>
  <c r="G20"/>
  <c r="K20" s="1"/>
  <c r="L20" s="1"/>
  <c r="F21"/>
  <c r="J21" s="1"/>
  <c r="L21" s="1"/>
  <c r="F10"/>
  <c r="J10" s="1"/>
  <c r="L10" s="1"/>
  <c r="G25"/>
  <c r="K25" s="1"/>
  <c r="F7" i="9"/>
  <c r="J7" s="1"/>
  <c r="L7" s="1"/>
  <c r="G4"/>
  <c r="K4" s="1"/>
  <c r="L4" s="1"/>
  <c r="F13"/>
  <c r="J13" s="1"/>
  <c r="G10"/>
  <c r="K10" s="1"/>
  <c r="L10" s="1"/>
  <c r="F1"/>
  <c r="J1" s="1"/>
  <c r="L1" s="1"/>
  <c r="B9"/>
  <c r="A9" s="1"/>
  <c r="I9" s="1"/>
  <c r="B6"/>
  <c r="A6" s="1"/>
  <c r="I6" s="1"/>
  <c r="F23" i="8"/>
  <c r="J23" s="1"/>
  <c r="F16"/>
  <c r="J16" s="1"/>
  <c r="L16" s="1"/>
  <c r="F5"/>
  <c r="J5" s="1"/>
  <c r="L5" s="1"/>
  <c r="F11"/>
  <c r="J11" s="1"/>
  <c r="L11" s="1"/>
  <c r="G12" i="10"/>
  <c r="K12" s="1"/>
  <c r="F24"/>
  <c r="J24" s="1"/>
  <c r="L24" s="1"/>
  <c r="G9"/>
  <c r="K9" s="1"/>
  <c r="L9" s="1"/>
  <c r="F14"/>
  <c r="J14" s="1"/>
  <c r="L14" s="1"/>
  <c r="B4" i="11"/>
  <c r="A4" s="1"/>
  <c r="I4" s="1"/>
  <c r="E10" i="10"/>
  <c r="E21"/>
  <c r="E13" i="8"/>
  <c r="E19"/>
  <c r="E7"/>
  <c r="F7" i="17"/>
  <c r="J7" s="1"/>
  <c r="G22"/>
  <c r="K22" s="1"/>
  <c r="L22" s="1"/>
  <c r="G10"/>
  <c r="K10" s="1"/>
  <c r="L10" s="1"/>
  <c r="F13"/>
  <c r="J13" s="1"/>
  <c r="L13" s="1"/>
  <c r="F19"/>
  <c r="J19" s="1"/>
  <c r="G4"/>
  <c r="K4" s="1"/>
  <c r="G28"/>
  <c r="K28" s="1"/>
  <c r="L28" s="1"/>
  <c r="F30"/>
  <c r="J30" s="1"/>
  <c r="L30" s="1"/>
  <c r="F3"/>
  <c r="J3" s="1"/>
  <c r="L3" s="1"/>
  <c r="G15"/>
  <c r="K15" s="1"/>
  <c r="F21"/>
  <c r="J21" s="1"/>
  <c r="L21" s="1"/>
  <c r="G18"/>
  <c r="K18" s="1"/>
  <c r="L18" s="1"/>
  <c r="G23"/>
  <c r="K23" s="1"/>
  <c r="G6"/>
  <c r="K6" s="1"/>
  <c r="L6" s="1"/>
  <c r="B8" i="8"/>
  <c r="A8" s="1"/>
  <c r="I8" s="1"/>
  <c r="E22" i="12"/>
  <c r="E15"/>
  <c r="E2"/>
  <c r="E12"/>
  <c r="E20"/>
  <c r="B9" i="17"/>
  <c r="A9" s="1"/>
  <c r="I9" s="1"/>
  <c r="B6"/>
  <c r="A6" s="1"/>
  <c r="I6" s="1"/>
  <c r="F21" i="21"/>
  <c r="J21" s="1"/>
  <c r="L21" s="1"/>
  <c r="G18"/>
  <c r="K18" s="1"/>
  <c r="L18" s="1"/>
  <c r="G15"/>
  <c r="K15" s="1"/>
  <c r="L15" s="1"/>
  <c r="F10"/>
  <c r="J10" s="1"/>
  <c r="L10" s="1"/>
  <c r="F3"/>
  <c r="J3" s="1"/>
  <c r="L3" s="1"/>
  <c r="G25"/>
  <c r="K25" s="1"/>
  <c r="L25" s="1"/>
  <c r="F8"/>
  <c r="J8" s="1"/>
  <c r="E14" i="9"/>
  <c r="L2"/>
  <c r="G15" i="11"/>
  <c r="K15" s="1"/>
  <c r="L17" i="9"/>
  <c r="L25" i="13"/>
  <c r="E4" i="14"/>
  <c r="L19" i="9"/>
  <c r="B6" i="12"/>
  <c r="A6" s="1"/>
  <c r="I6" s="1"/>
  <c r="G26" i="14"/>
  <c r="K26" s="1"/>
  <c r="L26" s="1"/>
  <c r="L3" i="6"/>
  <c r="F23" i="14"/>
  <c r="J23" s="1"/>
  <c r="L23" s="1"/>
  <c r="F15" i="10"/>
  <c r="J15" s="1"/>
  <c r="L15" s="1"/>
  <c r="G21" i="9"/>
  <c r="K21" s="1"/>
  <c r="L21" s="1"/>
  <c r="L28" i="10"/>
  <c r="B8" i="11"/>
  <c r="A8" s="1"/>
  <c r="I8" s="1"/>
  <c r="L28" i="13"/>
  <c r="F4" i="8"/>
  <c r="J4" s="1"/>
  <c r="L4" s="1"/>
  <c r="L6" i="10"/>
  <c r="L11" i="6"/>
  <c r="G6" i="8"/>
  <c r="K6" s="1"/>
  <c r="L6" s="1"/>
  <c r="B3"/>
  <c r="A3" s="1"/>
  <c r="I3" s="1"/>
  <c r="G9" i="11"/>
  <c r="K9" s="1"/>
  <c r="L9" s="1"/>
  <c r="G7" i="10"/>
  <c r="K7" s="1"/>
  <c r="G3" i="11"/>
  <c r="K3" s="1"/>
  <c r="L3" s="1"/>
  <c r="L13" i="10"/>
  <c r="G10" i="11"/>
  <c r="K10" s="1"/>
  <c r="F12" i="13"/>
  <c r="J12" s="1"/>
  <c r="E27"/>
  <c r="F7" i="14"/>
  <c r="J7" s="1"/>
  <c r="L7" s="1"/>
  <c r="E9"/>
  <c r="F24"/>
  <c r="J24" s="1"/>
  <c r="L24" s="1"/>
  <c r="F30"/>
  <c r="J30" s="1"/>
  <c r="L30" s="1"/>
  <c r="E8" i="17"/>
  <c r="L5" i="21"/>
  <c r="E10"/>
  <c r="G23"/>
  <c r="K23" s="1"/>
  <c r="L23" s="1"/>
  <c r="L26"/>
  <c r="L13" i="6"/>
  <c r="L16" i="11"/>
  <c r="L19" i="17"/>
  <c r="L22" i="21"/>
  <c r="L25" i="8"/>
  <c r="B2" i="10"/>
  <c r="A2" s="1"/>
  <c r="I2" s="1"/>
  <c r="G14" i="8"/>
  <c r="K14" s="1"/>
  <c r="G29" i="10"/>
  <c r="K29" s="1"/>
  <c r="L29" s="1"/>
  <c r="G27"/>
  <c r="K27" s="1"/>
  <c r="F27" i="6"/>
  <c r="J27" s="1"/>
  <c r="F24"/>
  <c r="J24" s="1"/>
  <c r="L24" s="1"/>
  <c r="F14" i="11"/>
  <c r="J14" s="1"/>
  <c r="L14" s="1"/>
  <c r="E2" i="21"/>
  <c r="G6"/>
  <c r="K6" s="1"/>
  <c r="L6" s="1"/>
  <c r="L9" i="6"/>
  <c r="L21" i="10"/>
  <c r="L2" i="8"/>
  <c r="L14" i="21"/>
  <c r="L26" i="6"/>
  <c r="E14" i="8"/>
  <c r="E1"/>
  <c r="F7" i="11"/>
  <c r="J7" s="1"/>
  <c r="L7" s="1"/>
  <c r="G4"/>
  <c r="K4" s="1"/>
  <c r="G1" i="6"/>
  <c r="K1" s="1"/>
  <c r="L1" s="1"/>
  <c r="G15"/>
  <c r="K15" s="1"/>
  <c r="F27" i="9"/>
  <c r="J27" s="1"/>
  <c r="L27" s="1"/>
  <c r="G12" i="8"/>
  <c r="K12" s="1"/>
  <c r="L12" s="1"/>
  <c r="E22" i="9"/>
  <c r="E27" i="12"/>
  <c r="F9" i="17"/>
  <c r="J9" s="1"/>
  <c r="L9" s="1"/>
  <c r="F15"/>
  <c r="J15" s="1"/>
  <c r="E22"/>
  <c r="F24"/>
  <c r="J24" s="1"/>
  <c r="L24" s="1"/>
  <c r="E8" i="21"/>
  <c r="E11"/>
  <c r="E15"/>
  <c r="E20"/>
  <c r="E22"/>
  <c r="B1" i="5"/>
  <c r="A1" s="1"/>
  <c r="I1" s="1"/>
  <c r="B7"/>
  <c r="A7" s="1"/>
  <c r="I7" s="1"/>
  <c r="L30"/>
  <c r="G19" i="4"/>
  <c r="K19" s="1"/>
  <c r="F30" i="7"/>
  <c r="J30" s="1"/>
  <c r="L12" i="5"/>
  <c r="E19" i="7"/>
  <c r="G20" i="4"/>
  <c r="K20" s="1"/>
  <c r="L20" s="1"/>
  <c r="F27"/>
  <c r="J27" s="1"/>
  <c r="L27" s="1"/>
  <c r="L6" i="7"/>
  <c r="F29" i="4"/>
  <c r="J29" s="1"/>
  <c r="L29" s="1"/>
  <c r="F27" i="5"/>
  <c r="J27" s="1"/>
  <c r="F4"/>
  <c r="J4" s="1"/>
  <c r="F7"/>
  <c r="J7" s="1"/>
  <c r="G9"/>
  <c r="K9" s="1"/>
  <c r="L9" s="1"/>
  <c r="F11" i="4"/>
  <c r="J11" s="1"/>
  <c r="G16" i="5"/>
  <c r="K16" s="1"/>
  <c r="F28" i="4"/>
  <c r="J28" s="1"/>
  <c r="G26"/>
  <c r="K26" s="1"/>
  <c r="L24"/>
  <c r="E20"/>
  <c r="G3"/>
  <c r="K3" s="1"/>
  <c r="F18"/>
  <c r="J18" s="1"/>
  <c r="L18" s="1"/>
  <c r="F21" i="7"/>
  <c r="J21" s="1"/>
  <c r="L21" s="1"/>
  <c r="E15" i="4"/>
  <c r="F4"/>
  <c r="J4" s="1"/>
  <c r="L4" s="1"/>
  <c r="G10" i="7"/>
  <c r="K10" s="1"/>
  <c r="L10" s="1"/>
  <c r="F19" i="5"/>
  <c r="J19" s="1"/>
  <c r="L19" s="1"/>
  <c r="G4" i="7"/>
  <c r="K4" s="1"/>
  <c r="F25"/>
  <c r="J25" s="1"/>
  <c r="F18" i="5"/>
  <c r="J18" s="1"/>
  <c r="L18" s="1"/>
  <c r="G27" i="7"/>
  <c r="K27" s="1"/>
  <c r="G17"/>
  <c r="K17" s="1"/>
  <c r="L17" s="1"/>
  <c r="F8"/>
  <c r="J8" s="1"/>
  <c r="F5" i="4"/>
  <c r="J5" s="1"/>
  <c r="L5" s="1"/>
  <c r="E7" i="5"/>
  <c r="F16" i="4"/>
  <c r="J16" s="1"/>
  <c r="G11"/>
  <c r="K11" s="1"/>
  <c r="G2"/>
  <c r="K2" s="1"/>
  <c r="L2" s="1"/>
  <c r="L25"/>
  <c r="G3" i="5"/>
  <c r="K3" s="1"/>
  <c r="L3" s="1"/>
  <c r="F13"/>
  <c r="J13" s="1"/>
  <c r="L13" s="1"/>
  <c r="G15" i="7"/>
  <c r="K15" s="1"/>
  <c r="G8" i="4"/>
  <c r="K8" s="1"/>
  <c r="G25" i="7"/>
  <c r="K25" s="1"/>
  <c r="L25" s="1"/>
  <c r="G1" i="4"/>
  <c r="K1" s="1"/>
  <c r="E1" i="7"/>
  <c r="G14" i="4"/>
  <c r="K14" s="1"/>
  <c r="L23"/>
  <c r="L2" i="5"/>
  <c r="F15" i="7"/>
  <c r="J15" s="1"/>
  <c r="F20"/>
  <c r="J20" s="1"/>
  <c r="G23"/>
  <c r="K23" s="1"/>
  <c r="L23" s="1"/>
  <c r="G22"/>
  <c r="K22" s="1"/>
  <c r="F1" i="5"/>
  <c r="J1" s="1"/>
  <c r="G13" i="4"/>
  <c r="K13" s="1"/>
  <c r="G4" i="5"/>
  <c r="K4" s="1"/>
  <c r="F22" i="7"/>
  <c r="J22" s="1"/>
  <c r="G7"/>
  <c r="K7" s="1"/>
  <c r="L7" s="1"/>
  <c r="G21" i="4"/>
  <c r="K21" s="1"/>
  <c r="L21" s="1"/>
  <c r="E19" i="5"/>
  <c r="E12" i="4"/>
  <c r="E25" i="5"/>
  <c r="E1"/>
  <c r="F17" i="4"/>
  <c r="J17" s="1"/>
  <c r="L17" s="1"/>
  <c r="L15" i="5"/>
  <c r="L1" i="4"/>
  <c r="G22" i="5"/>
  <c r="K22" s="1"/>
  <c r="L22" s="1"/>
  <c r="F2" i="7"/>
  <c r="J2" s="1"/>
  <c r="F14" i="4"/>
  <c r="J14" s="1"/>
  <c r="L14" s="1"/>
  <c r="F25" i="5"/>
  <c r="J25" s="1"/>
  <c r="L25" s="1"/>
  <c r="G30" i="7"/>
  <c r="K30" s="1"/>
  <c r="G5"/>
  <c r="K5" s="1"/>
  <c r="G16"/>
  <c r="K16" s="1"/>
  <c r="B5" i="5"/>
  <c r="A5" s="1"/>
  <c r="I5" s="1"/>
  <c r="B2"/>
  <c r="A2" s="1"/>
  <c r="I2" s="1"/>
  <c r="B4" i="4"/>
  <c r="A4" s="1"/>
  <c r="I4" s="1"/>
  <c r="L12" i="7"/>
  <c r="L20"/>
  <c r="L17" i="5"/>
  <c r="B4"/>
  <c r="A4" s="1"/>
  <c r="I4" s="1"/>
  <c r="B5" i="4"/>
  <c r="A5" s="1"/>
  <c r="I5" s="1"/>
  <c r="B9"/>
  <c r="A9" s="1"/>
  <c r="I9" s="1"/>
  <c r="B6"/>
  <c r="A6" s="1"/>
  <c r="I6" s="1"/>
  <c r="B2" i="7"/>
  <c r="A2" s="1"/>
  <c r="I2" s="1"/>
  <c r="B8"/>
  <c r="A8" s="1"/>
  <c r="I8" s="1"/>
  <c r="B3"/>
  <c r="A3" s="1"/>
  <c r="I3" s="1"/>
  <c r="L7" i="5"/>
  <c r="L1" i="7"/>
  <c r="L27" i="5"/>
  <c r="L15" i="4"/>
  <c r="L6"/>
  <c r="F26" i="5"/>
  <c r="J26" s="1"/>
  <c r="L26" s="1"/>
  <c r="L8" i="4"/>
  <c r="L3"/>
  <c r="L28" i="5"/>
  <c r="L14"/>
  <c r="L7" i="13"/>
  <c r="L30" i="21"/>
  <c r="L12" i="4"/>
  <c r="L28" i="14"/>
  <c r="L22" i="8"/>
  <c r="L30" i="6"/>
  <c r="L13" i="13"/>
  <c r="L27" i="17"/>
  <c r="F12" i="6"/>
  <c r="J12" s="1"/>
  <c r="L12" s="1"/>
  <c r="F20"/>
  <c r="J20" s="1"/>
  <c r="L20" s="1"/>
  <c r="E6" i="11"/>
  <c r="F6"/>
  <c r="J6" s="1"/>
  <c r="B6"/>
  <c r="A6" s="1"/>
  <c r="I6" s="1"/>
  <c r="F2" i="6"/>
  <c r="J2" s="1"/>
  <c r="L2" s="1"/>
  <c r="B2"/>
  <c r="A2" s="1"/>
  <c r="I2" s="1"/>
  <c r="F22" i="4"/>
  <c r="J22" s="1"/>
  <c r="E22"/>
  <c r="E3" i="7"/>
  <c r="F3"/>
  <c r="J3" s="1"/>
  <c r="E16"/>
  <c r="F16"/>
  <c r="J16" s="1"/>
  <c r="E20" i="14"/>
  <c r="B6" i="6"/>
  <c r="A6" s="1"/>
  <c r="I6" s="1"/>
  <c r="E22" i="14"/>
  <c r="G5" i="6"/>
  <c r="K5" s="1"/>
  <c r="L23" i="17"/>
  <c r="G27" i="6"/>
  <c r="K27" s="1"/>
  <c r="L2" i="21"/>
  <c r="G7" i="6"/>
  <c r="K7" s="1"/>
  <c r="L7" s="1"/>
  <c r="L24" i="5"/>
  <c r="L5" i="13"/>
  <c r="E6" i="7"/>
  <c r="B6"/>
  <c r="A6" s="1"/>
  <c r="I6" s="1"/>
  <c r="F7" i="4"/>
  <c r="J7" s="1"/>
  <c r="L7" s="1"/>
  <c r="E7"/>
  <c r="G9" i="13"/>
  <c r="K9" s="1"/>
  <c r="G12"/>
  <c r="K12" s="1"/>
  <c r="F4"/>
  <c r="J4" s="1"/>
  <c r="L4" s="1"/>
  <c r="G29"/>
  <c r="K29" s="1"/>
  <c r="B6" i="8"/>
  <c r="A6" s="1"/>
  <c r="I6" s="1"/>
  <c r="B9"/>
  <c r="A9" s="1"/>
  <c r="I9" s="1"/>
  <c r="G16" i="4"/>
  <c r="K16" s="1"/>
  <c r="G10"/>
  <c r="K10" s="1"/>
  <c r="L10" s="1"/>
  <c r="F19"/>
  <c r="J19" s="1"/>
  <c r="L19" s="1"/>
  <c r="G22"/>
  <c r="K22" s="1"/>
  <c r="F13"/>
  <c r="J13" s="1"/>
  <c r="B5" i="14"/>
  <c r="A5" s="1"/>
  <c r="I5" s="1"/>
  <c r="E11" i="10"/>
  <c r="E16"/>
  <c r="E4" i="8"/>
  <c r="B4"/>
  <c r="A4" s="1"/>
  <c r="I4" s="1"/>
  <c r="L9" i="13"/>
  <c r="B3" i="9"/>
  <c r="A3" s="1"/>
  <c r="I3" s="1"/>
  <c r="L18" i="10"/>
  <c r="G17" i="6"/>
  <c r="K17" s="1"/>
  <c r="L17" s="1"/>
  <c r="F25" i="10"/>
  <c r="J25" s="1"/>
  <c r="L25" s="1"/>
  <c r="E26" i="4"/>
  <c r="F26"/>
  <c r="J26" s="1"/>
  <c r="L26" s="1"/>
  <c r="F9"/>
  <c r="J9" s="1"/>
  <c r="L9" s="1"/>
  <c r="E9"/>
  <c r="G4" i="12"/>
  <c r="K4" s="1"/>
  <c r="L4" s="1"/>
  <c r="G22"/>
  <c r="K22" s="1"/>
  <c r="L22" s="1"/>
  <c r="F7"/>
  <c r="J7" s="1"/>
  <c r="L7" s="1"/>
  <c r="G28"/>
  <c r="K28" s="1"/>
  <c r="L28" s="1"/>
  <c r="F27" i="10"/>
  <c r="J27" s="1"/>
  <c r="G3"/>
  <c r="K3" s="1"/>
  <c r="L3" s="1"/>
  <c r="L10"/>
  <c r="L11" i="17"/>
  <c r="L12" i="13"/>
  <c r="L5" i="6"/>
  <c r="L18" i="7"/>
  <c r="E26" i="8"/>
  <c r="F26"/>
  <c r="J26" s="1"/>
  <c r="L26" s="1"/>
  <c r="F2" i="11"/>
  <c r="J2" s="1"/>
  <c r="L2" s="1"/>
  <c r="B2"/>
  <c r="A2" s="1"/>
  <c r="I2" s="1"/>
  <c r="F17"/>
  <c r="J17" s="1"/>
  <c r="L17" s="1"/>
  <c r="E17"/>
  <c r="F20" i="12"/>
  <c r="J20" s="1"/>
  <c r="L20" s="1"/>
  <c r="G17"/>
  <c r="K17" s="1"/>
  <c r="L17" s="1"/>
  <c r="G30"/>
  <c r="K30" s="1"/>
  <c r="L30" s="1"/>
  <c r="G6" i="9"/>
  <c r="K6" s="1"/>
  <c r="L6" s="1"/>
  <c r="G23"/>
  <c r="K23" s="1"/>
  <c r="L23" s="1"/>
  <c r="F19" i="7"/>
  <c r="J19" s="1"/>
  <c r="F13"/>
  <c r="J13" s="1"/>
  <c r="L13" s="1"/>
  <c r="G12" i="12"/>
  <c r="K12" s="1"/>
  <c r="L12" s="1"/>
  <c r="G30" i="9"/>
  <c r="K30" s="1"/>
  <c r="L30" s="1"/>
  <c r="G24" i="12"/>
  <c r="K24" s="1"/>
  <c r="L24" s="1"/>
  <c r="G28" i="4"/>
  <c r="K28" s="1"/>
  <c r="B1" i="7"/>
  <c r="A1" s="1"/>
  <c r="I1" s="1"/>
  <c r="G3"/>
  <c r="K3" s="1"/>
  <c r="F28" i="11"/>
  <c r="J28" s="1"/>
  <c r="L28" s="1"/>
  <c r="F23" i="12"/>
  <c r="J23" s="1"/>
  <c r="L23" s="1"/>
  <c r="G29" i="6"/>
  <c r="K29" s="1"/>
  <c r="L29" s="1"/>
  <c r="G29" i="7"/>
  <c r="K29" s="1"/>
  <c r="L29" s="1"/>
  <c r="G24" i="11"/>
  <c r="K24" s="1"/>
  <c r="L24" s="1"/>
  <c r="G20" i="9"/>
  <c r="K20" s="1"/>
  <c r="L20" s="1"/>
  <c r="F25"/>
  <c r="J25" s="1"/>
  <c r="L25" s="1"/>
  <c r="F1" i="12"/>
  <c r="J1" s="1"/>
  <c r="L1" s="1"/>
  <c r="F11"/>
  <c r="J11" s="1"/>
  <c r="L11" s="1"/>
  <c r="F13"/>
  <c r="J13" s="1"/>
  <c r="L13" s="1"/>
  <c r="F23" i="13"/>
  <c r="J23" s="1"/>
  <c r="E15" i="14"/>
  <c r="E25" i="17"/>
  <c r="E27"/>
  <c r="E7" i="10"/>
  <c r="F7"/>
  <c r="J7" s="1"/>
  <c r="L7" s="1"/>
  <c r="F8" i="5"/>
  <c r="J8" s="1"/>
  <c r="L8" s="1"/>
  <c r="E8"/>
  <c r="E5" i="10"/>
  <c r="B5"/>
  <c r="A5" s="1"/>
  <c r="I5" s="1"/>
  <c r="F4" i="7"/>
  <c r="J4" s="1"/>
  <c r="F9" i="12"/>
  <c r="J9" s="1"/>
  <c r="L9" s="1"/>
  <c r="E2" i="7"/>
  <c r="F29" i="12"/>
  <c r="J29" s="1"/>
  <c r="L29" s="1"/>
  <c r="G8" i="8"/>
  <c r="K8" s="1"/>
  <c r="L8" s="1"/>
  <c r="F27" i="7"/>
  <c r="J27" s="1"/>
  <c r="L27" s="1"/>
  <c r="G5" i="12"/>
  <c r="K5" s="1"/>
  <c r="L5" s="1"/>
  <c r="F5" i="11"/>
  <c r="J5" s="1"/>
  <c r="L5" s="1"/>
  <c r="G11" i="7"/>
  <c r="K11" s="1"/>
  <c r="L11" s="1"/>
  <c r="E21" i="11"/>
  <c r="E12" i="8"/>
  <c r="F3" i="13"/>
  <c r="J3" s="1"/>
  <c r="L3" s="1"/>
  <c r="G23"/>
  <c r="K23" s="1"/>
  <c r="G6"/>
  <c r="K6" s="1"/>
  <c r="L6" s="1"/>
  <c r="G18"/>
  <c r="K18" s="1"/>
  <c r="L18" s="1"/>
  <c r="G8" i="12"/>
  <c r="K8" s="1"/>
  <c r="L8" s="1"/>
  <c r="G14"/>
  <c r="K14" s="1"/>
  <c r="L14" s="1"/>
  <c r="B2" i="8"/>
  <c r="A2" s="1"/>
  <c r="F15" i="6"/>
  <c r="J15" s="1"/>
  <c r="E2" i="14"/>
  <c r="G29" i="17"/>
  <c r="K29" s="1"/>
  <c r="L29" s="1"/>
  <c r="L8" i="7" l="1"/>
  <c r="L8" i="21"/>
  <c r="L7" i="17"/>
  <c r="L4" i="7"/>
  <c r="L16" i="4"/>
  <c r="L5" i="7"/>
  <c r="L2"/>
  <c r="L4" i="17"/>
  <c r="L13" i="9"/>
  <c r="L19" i="7"/>
  <c r="L13" i="4"/>
  <c r="L1" i="5"/>
  <c r="L11"/>
  <c r="B9" i="6"/>
  <c r="A9" s="1"/>
  <c r="I9" s="1"/>
  <c r="A5" i="2"/>
  <c r="L22" i="7"/>
  <c r="L4" i="11"/>
  <c r="L16" i="7"/>
  <c r="L11" i="4"/>
  <c r="B7" i="8"/>
  <c r="A7" s="1"/>
  <c r="I7" s="1"/>
  <c r="B9" i="11"/>
  <c r="A9" s="1"/>
  <c r="I9" s="1"/>
  <c r="B4" i="2"/>
  <c r="B7" i="12"/>
  <c r="A7" s="1"/>
  <c r="I7" s="1"/>
  <c r="B8" i="13"/>
  <c r="A8" s="1"/>
  <c r="I8" s="1"/>
  <c r="B7"/>
  <c r="A7" s="1"/>
  <c r="I7" s="1"/>
  <c r="B8" i="5"/>
  <c r="A8" s="1"/>
  <c r="I8" s="1"/>
  <c r="B9" i="10"/>
  <c r="A9" s="1"/>
  <c r="I9" s="1"/>
  <c r="B9" i="21"/>
  <c r="A9" s="1"/>
  <c r="I9" s="1"/>
  <c r="B8" i="4"/>
  <c r="A8" s="1"/>
  <c r="I8" s="1"/>
  <c r="B9" i="13"/>
  <c r="A9" s="1"/>
  <c r="I9" s="1"/>
  <c r="B7" i="11"/>
  <c r="A7" s="1"/>
  <c r="I7" s="1"/>
  <c r="B9" i="14"/>
  <c r="A9" s="1"/>
  <c r="I9" s="1"/>
  <c r="B8" i="10"/>
  <c r="A8" s="1"/>
  <c r="I8" s="1"/>
  <c r="B7" i="9"/>
  <c r="A7" s="1"/>
  <c r="I7" s="1"/>
  <c r="B7" i="4"/>
  <c r="A7" s="1"/>
  <c r="I7" s="1"/>
  <c r="B9" i="7"/>
  <c r="A9" s="1"/>
  <c r="I9" s="1"/>
  <c r="B7"/>
  <c r="A7" s="1"/>
  <c r="I7" s="1"/>
  <c r="B8" i="14"/>
  <c r="A8" s="1"/>
  <c r="I8" s="1"/>
  <c r="B8" i="12"/>
  <c r="A8" s="1"/>
  <c r="I8" s="1"/>
  <c r="B7" i="14"/>
  <c r="A7" s="1"/>
  <c r="I7" s="1"/>
  <c r="B8" i="6"/>
  <c r="A8" s="1"/>
  <c r="I8" s="1"/>
  <c r="B9" i="5"/>
  <c r="A9" s="1"/>
  <c r="I9" s="1"/>
  <c r="L23" i="8"/>
  <c r="L3"/>
  <c r="L15" i="6"/>
  <c r="L27"/>
  <c r="L27" i="10"/>
  <c r="L15" i="7"/>
  <c r="L28" i="4"/>
  <c r="L27" i="11"/>
  <c r="L10"/>
  <c r="L15"/>
  <c r="L14" i="8"/>
  <c r="L29" i="13"/>
  <c r="L6" i="11"/>
  <c r="L15" i="17"/>
  <c r="L12" i="10"/>
  <c r="L4" i="5"/>
  <c r="L30" i="7"/>
  <c r="L23" i="13"/>
  <c r="L22" i="4"/>
  <c r="L3" i="7"/>
  <c r="B5" i="2" l="1"/>
  <c r="B11" i="8"/>
  <c r="A11" s="1"/>
  <c r="I11" s="1"/>
  <c r="B12" i="9"/>
  <c r="A12" s="1"/>
  <c r="I12" s="1"/>
  <c r="B12" i="12"/>
  <c r="A12" s="1"/>
  <c r="I12" s="1"/>
  <c r="B10" i="13"/>
  <c r="A10" s="1"/>
  <c r="I10" s="1"/>
  <c r="B11" i="21"/>
  <c r="A11" s="1"/>
  <c r="I11" s="1"/>
  <c r="B11" i="7"/>
  <c r="A11" s="1"/>
  <c r="I11" s="1"/>
  <c r="B10" i="10"/>
  <c r="A10" s="1"/>
  <c r="I10" s="1"/>
  <c r="B10" i="12"/>
  <c r="A10" s="1"/>
  <c r="I10" s="1"/>
  <c r="B12" i="14"/>
  <c r="A12" s="1"/>
  <c r="I12" s="1"/>
  <c r="A6" i="2"/>
  <c r="A7" s="1"/>
  <c r="B10" i="4"/>
  <c r="A10" s="1"/>
  <c r="I10" s="1"/>
  <c r="B11" i="6"/>
  <c r="A11" s="1"/>
  <c r="I11" s="1"/>
  <c r="B10" i="14"/>
  <c r="A10" s="1"/>
  <c r="I10" s="1"/>
  <c r="B10" i="6"/>
  <c r="A10" s="1"/>
  <c r="I10" s="1"/>
  <c r="B11" i="10"/>
  <c r="A11" s="1"/>
  <c r="I11" s="1"/>
  <c r="B11" i="11"/>
  <c r="A11" s="1"/>
  <c r="I11" s="1"/>
  <c r="B10" i="17"/>
  <c r="A10" s="1"/>
  <c r="I10" s="1"/>
  <c r="B12" i="4"/>
  <c r="A12" s="1"/>
  <c r="I12" s="1"/>
  <c r="B11" i="12"/>
  <c r="A11" s="1"/>
  <c r="I11" s="1"/>
  <c r="B10" i="5"/>
  <c r="A10" s="1"/>
  <c r="I10" s="1"/>
  <c r="B12" i="6"/>
  <c r="A12" s="1"/>
  <c r="I12" s="1"/>
  <c r="B12" i="13"/>
  <c r="A12" s="1"/>
  <c r="I12" s="1"/>
  <c r="B11" i="17"/>
  <c r="A11" s="1"/>
  <c r="I11" s="1"/>
  <c r="B12" i="21"/>
  <c r="A12" s="1"/>
  <c r="I12" s="1"/>
  <c r="B10" i="9"/>
  <c r="A10" s="1"/>
  <c r="I10" s="1"/>
  <c r="B10" i="8"/>
  <c r="A10" s="1"/>
  <c r="I10" s="1"/>
  <c r="B12" i="5"/>
  <c r="A12" s="1"/>
  <c r="I12" s="1"/>
  <c r="B11" i="14"/>
  <c r="A11" s="1"/>
  <c r="I11" s="1"/>
  <c r="B10" i="21"/>
  <c r="A10" s="1"/>
  <c r="I10" s="1"/>
  <c r="B10" i="24"/>
  <c r="A10" s="1"/>
  <c r="I10" s="1"/>
  <c r="B10" i="7"/>
  <c r="A10" s="1"/>
  <c r="I10" s="1"/>
  <c r="B10" i="11"/>
  <c r="A10" s="1"/>
  <c r="I10" s="1"/>
  <c r="B12" i="17"/>
  <c r="A12" s="1"/>
  <c r="I12" s="1"/>
  <c r="B11" i="9"/>
  <c r="A11" s="1"/>
  <c r="I11" s="1"/>
  <c r="B12" i="7"/>
  <c r="A12" s="1"/>
  <c r="I12" s="1"/>
  <c r="B11" i="13"/>
  <c r="A11" s="1"/>
  <c r="I11" s="1"/>
  <c r="B12" i="11"/>
  <c r="A12" s="1"/>
  <c r="I12" s="1"/>
  <c r="B12" i="24"/>
  <c r="A12" s="1"/>
  <c r="I12" s="1"/>
  <c r="B11"/>
  <c r="A11" s="1"/>
  <c r="I11" s="1"/>
  <c r="B12" i="8"/>
  <c r="A12" s="1"/>
  <c r="B12" i="10"/>
  <c r="A12" s="1"/>
  <c r="I12" s="1"/>
  <c r="B11" i="5"/>
  <c r="A11" s="1"/>
  <c r="I11" s="1"/>
  <c r="B11" i="4"/>
  <c r="A11" s="1"/>
  <c r="I11" s="1"/>
  <c r="B6" i="2" l="1"/>
  <c r="B15" i="9"/>
  <c r="A15" s="1"/>
  <c r="I15" s="1"/>
  <c r="B14"/>
  <c r="A14" s="1"/>
  <c r="I14" s="1"/>
  <c r="B13" i="4"/>
  <c r="A13" s="1"/>
  <c r="I13" s="1"/>
  <c r="B13" i="21"/>
  <c r="A13" s="1"/>
  <c r="I13" s="1"/>
  <c r="B14" i="6"/>
  <c r="A14" s="1"/>
  <c r="I14" s="1"/>
  <c r="B15" i="11"/>
  <c r="A15" s="1"/>
  <c r="I15" s="1"/>
  <c r="B15" i="13"/>
  <c r="A15" s="1"/>
  <c r="I15" s="1"/>
  <c r="B14" i="7"/>
  <c r="A14" s="1"/>
  <c r="I14" s="1"/>
  <c r="B13" i="8"/>
  <c r="A13" s="1"/>
  <c r="I13" s="1"/>
  <c r="B15" i="21"/>
  <c r="A15" s="1"/>
  <c r="I15" s="1"/>
  <c r="B14" i="12"/>
  <c r="A14" s="1"/>
  <c r="I14" s="1"/>
  <c r="B15" i="4"/>
  <c r="A15" s="1"/>
  <c r="I15" s="1"/>
  <c r="B13" i="12"/>
  <c r="A13" s="1"/>
  <c r="I13" s="1"/>
  <c r="B14" i="14"/>
  <c r="A14" s="1"/>
  <c r="I14" s="1"/>
  <c r="B13" i="17"/>
  <c r="A13" s="1"/>
  <c r="I13" s="1"/>
  <c r="B13" i="7"/>
  <c r="A13" s="1"/>
  <c r="I13" s="1"/>
  <c r="B13" i="13"/>
  <c r="A13" s="1"/>
  <c r="I13" s="1"/>
  <c r="B13" i="14"/>
  <c r="A13" s="1"/>
  <c r="I13" s="1"/>
  <c r="B13" i="9"/>
  <c r="A13" s="1"/>
  <c r="I13" s="1"/>
  <c r="B15" i="12"/>
  <c r="A15" s="1"/>
  <c r="I15" s="1"/>
  <c r="B14" i="21"/>
  <c r="A14" s="1"/>
  <c r="I14" s="1"/>
  <c r="B15" i="10"/>
  <c r="A15" s="1"/>
  <c r="I15" s="1"/>
  <c r="B14" i="8"/>
  <c r="A14" s="1"/>
  <c r="I14" s="1"/>
  <c r="B14" i="13"/>
  <c r="A14" s="1"/>
  <c r="I14" s="1"/>
  <c r="B15" i="14"/>
  <c r="A15" s="1"/>
  <c r="I15" s="1"/>
  <c r="B14" i="10"/>
  <c r="A14" s="1"/>
  <c r="I14" s="1"/>
  <c r="B15" i="24"/>
  <c r="A15" s="1"/>
  <c r="I15" s="1"/>
  <c r="B13" i="6"/>
  <c r="A13" s="1"/>
  <c r="I13" s="1"/>
  <c r="B13" i="10"/>
  <c r="A13" s="1"/>
  <c r="I13" s="1"/>
  <c r="B14" i="4"/>
  <c r="A14" s="1"/>
  <c r="I14" s="1"/>
  <c r="B15" i="17"/>
  <c r="A15" s="1"/>
  <c r="I15" s="1"/>
  <c r="B14" i="11"/>
  <c r="A14" s="1"/>
  <c r="I14" s="1"/>
  <c r="B13" i="5"/>
  <c r="A13" s="1"/>
  <c r="I13" s="1"/>
  <c r="B15" i="7"/>
  <c r="A15" s="1"/>
  <c r="I15" s="1"/>
  <c r="B13" i="24"/>
  <c r="A13" s="1"/>
  <c r="I13" s="1"/>
  <c r="B15" i="8"/>
  <c r="A15" s="1"/>
  <c r="I15" s="1"/>
  <c r="B14" i="17"/>
  <c r="A14" s="1"/>
  <c r="I14" s="1"/>
  <c r="B14" i="5"/>
  <c r="A14" s="1"/>
  <c r="I14" s="1"/>
  <c r="B14" i="24"/>
  <c r="A14" s="1"/>
  <c r="I14" s="1"/>
  <c r="B15" i="6"/>
  <c r="A15" s="1"/>
  <c r="I15" s="1"/>
  <c r="B15" i="5"/>
  <c r="A15" s="1"/>
  <c r="I15" s="1"/>
  <c r="B13" i="11"/>
  <c r="A13" s="1"/>
  <c r="I13" s="1"/>
  <c r="A8" i="2" l="1"/>
  <c r="B16" i="24"/>
  <c r="A16" s="1"/>
  <c r="I16" s="1"/>
  <c r="B18" i="10"/>
  <c r="A18" s="1"/>
  <c r="I18" s="1"/>
  <c r="B16" i="13"/>
  <c r="A16" s="1"/>
  <c r="I16" s="1"/>
  <c r="B17" i="24"/>
  <c r="A17" s="1"/>
  <c r="I17" s="1"/>
  <c r="B18"/>
  <c r="A18" s="1"/>
  <c r="I18" s="1"/>
  <c r="B17" i="9"/>
  <c r="A17" s="1"/>
  <c r="I17" s="1"/>
  <c r="B17" i="5"/>
  <c r="A17" s="1"/>
  <c r="I17" s="1"/>
  <c r="B18" i="4"/>
  <c r="A18" s="1"/>
  <c r="I18" s="1"/>
  <c r="B17"/>
  <c r="A17" s="1"/>
  <c r="I17" s="1"/>
  <c r="B18" i="21"/>
  <c r="A18" s="1"/>
  <c r="I18" s="1"/>
  <c r="B17" i="12"/>
  <c r="A17" s="1"/>
  <c r="I17" s="1"/>
  <c r="B16" i="5"/>
  <c r="A16" s="1"/>
  <c r="I16" s="1"/>
  <c r="B16" i="4"/>
  <c r="A16" s="1"/>
  <c r="I16" s="1"/>
  <c r="B18" i="13"/>
  <c r="A18" s="1"/>
  <c r="I18" s="1"/>
  <c r="B18" i="5"/>
  <c r="A18" s="1"/>
  <c r="I18" s="1"/>
  <c r="B18" i="11"/>
  <c r="A18" s="1"/>
  <c r="I18" s="1"/>
  <c r="B17" i="7"/>
  <c r="A17" s="1"/>
  <c r="I17" s="1"/>
  <c r="B16" i="8"/>
  <c r="A16" s="1"/>
  <c r="I16" s="1"/>
  <c r="B17" i="6"/>
  <c r="A17" s="1"/>
  <c r="I17" s="1"/>
  <c r="B18" i="9"/>
  <c r="A18" s="1"/>
  <c r="I18" s="1"/>
  <c r="B16"/>
  <c r="A16" s="1"/>
  <c r="I16" s="1"/>
  <c r="B18" i="7"/>
  <c r="A18" s="1"/>
  <c r="I18" s="1"/>
  <c r="B16" i="12"/>
  <c r="A16" s="1"/>
  <c r="I16" s="1"/>
  <c r="B18" i="17"/>
  <c r="A18" s="1"/>
  <c r="I18" s="1"/>
  <c r="B17" i="14"/>
  <c r="A17" s="1"/>
  <c r="I17" s="1"/>
  <c r="B17" i="10"/>
  <c r="A17" s="1"/>
  <c r="I17" s="1"/>
  <c r="B18" i="14"/>
  <c r="A18" s="1"/>
  <c r="I18" s="1"/>
  <c r="B16" i="11"/>
  <c r="A16" s="1"/>
  <c r="I16" s="1"/>
  <c r="B18" i="6"/>
  <c r="A18" s="1"/>
  <c r="I18" s="1"/>
  <c r="B17" i="21"/>
  <c r="A17" s="1"/>
  <c r="I17" s="1"/>
  <c r="B16" i="14"/>
  <c r="A16" s="1"/>
  <c r="I16" s="1"/>
  <c r="B17" i="11"/>
  <c r="A17" s="1"/>
  <c r="I17" s="1"/>
  <c r="B16" i="6"/>
  <c r="A16" s="1"/>
  <c r="I16" s="1"/>
  <c r="B16" i="7"/>
  <c r="A16" s="1"/>
  <c r="I16" s="1"/>
  <c r="B7" i="2"/>
  <c r="B16" i="10"/>
  <c r="A16" s="1"/>
  <c r="I16" s="1"/>
  <c r="B17" i="8"/>
  <c r="A17" s="1"/>
  <c r="I17" s="1"/>
  <c r="B18"/>
  <c r="A18" s="1"/>
  <c r="I18" s="1"/>
  <c r="B16" i="17"/>
  <c r="A16" s="1"/>
  <c r="I16" s="1"/>
  <c r="B17" i="13"/>
  <c r="A17" s="1"/>
  <c r="I17" s="1"/>
  <c r="B16" i="21"/>
  <c r="A16" s="1"/>
  <c r="I16" s="1"/>
  <c r="B18" i="12"/>
  <c r="A18" s="1"/>
  <c r="I18" s="1"/>
  <c r="B17" i="17"/>
  <c r="A17" s="1"/>
  <c r="I17" s="1"/>
  <c r="B21" i="10" l="1"/>
  <c r="A21" s="1"/>
  <c r="I21" s="1"/>
  <c r="B8" i="2"/>
  <c r="B21" i="8"/>
  <c r="A21" s="1"/>
  <c r="I21" s="1"/>
  <c r="B21" i="12"/>
  <c r="A21" s="1"/>
  <c r="I21" s="1"/>
  <c r="B21" i="11"/>
  <c r="A21" s="1"/>
  <c r="I21" s="1"/>
  <c r="B19" i="17"/>
  <c r="A19" s="1"/>
  <c r="I19" s="1"/>
  <c r="B21" i="13"/>
  <c r="A21" s="1"/>
  <c r="I21" s="1"/>
  <c r="B20" i="5"/>
  <c r="A20" s="1"/>
  <c r="I20" s="1"/>
  <c r="B20" i="7"/>
  <c r="A20" s="1"/>
  <c r="I20" s="1"/>
  <c r="B21" i="21"/>
  <c r="A21" s="1"/>
  <c r="I21" s="1"/>
  <c r="B19" i="24"/>
  <c r="A19" s="1"/>
  <c r="I19" s="1"/>
  <c r="B19" i="12"/>
  <c r="A19" s="1"/>
  <c r="I19" s="1"/>
  <c r="B19" i="9"/>
  <c r="A19" s="1"/>
  <c r="I19" s="1"/>
  <c r="B20" i="14"/>
  <c r="A20" s="1"/>
  <c r="I20" s="1"/>
  <c r="B21" i="4"/>
  <c r="A21" s="1"/>
  <c r="I21" s="1"/>
  <c r="B21" i="14"/>
  <c r="A21" s="1"/>
  <c r="I21" s="1"/>
  <c r="B21" i="9"/>
  <c r="A21" s="1"/>
  <c r="I21" s="1"/>
  <c r="B19" i="5"/>
  <c r="A19" s="1"/>
  <c r="I19" s="1"/>
  <c r="B20" i="24"/>
  <c r="A20" s="1"/>
  <c r="I20" s="1"/>
  <c r="B20" i="13"/>
  <c r="A20" s="1"/>
  <c r="I20" s="1"/>
  <c r="B20" i="12"/>
  <c r="A20" s="1"/>
  <c r="I20" s="1"/>
  <c r="B19" i="6"/>
  <c r="A19" s="1"/>
  <c r="I19" s="1"/>
  <c r="B20" i="8"/>
  <c r="A20" s="1"/>
  <c r="I20" s="1"/>
  <c r="B19" i="7"/>
  <c r="A19" s="1"/>
  <c r="I19" s="1"/>
  <c r="B19" i="21"/>
  <c r="A19" s="1"/>
  <c r="I19" s="1"/>
  <c r="B21" i="17"/>
  <c r="A21" s="1"/>
  <c r="I21" s="1"/>
  <c r="B20" i="10"/>
  <c r="A20" s="1"/>
  <c r="I20" s="1"/>
  <c r="B21" i="5"/>
  <c r="A21" s="1"/>
  <c r="I21" s="1"/>
  <c r="B20" i="6"/>
  <c r="A20" s="1"/>
  <c r="I20" s="1"/>
  <c r="B19" i="4"/>
  <c r="A19" s="1"/>
  <c r="I19" s="1"/>
  <c r="B19" i="8"/>
  <c r="A19" s="1"/>
  <c r="I19" s="1"/>
  <c r="B19" i="14"/>
  <c r="A19" s="1"/>
  <c r="I19" s="1"/>
  <c r="B20" i="17"/>
  <c r="A20" s="1"/>
  <c r="I20" s="1"/>
  <c r="A9" i="2"/>
  <c r="A10" s="1"/>
  <c r="B19" i="13"/>
  <c r="A19" s="1"/>
  <c r="I19" s="1"/>
  <c r="B20" i="9"/>
  <c r="A20" s="1"/>
  <c r="I20" s="1"/>
  <c r="B20" i="11"/>
  <c r="A20" s="1"/>
  <c r="B19"/>
  <c r="A19" s="1"/>
  <c r="I19" s="1"/>
  <c r="B20" i="21"/>
  <c r="A20" s="1"/>
  <c r="I20" s="1"/>
  <c r="B21" i="6"/>
  <c r="A21" s="1"/>
  <c r="I21" s="1"/>
  <c r="B20" i="4"/>
  <c r="A20" s="1"/>
  <c r="I20" s="1"/>
  <c r="B21" i="24"/>
  <c r="A21" s="1"/>
  <c r="I21" s="1"/>
  <c r="B21" i="7"/>
  <c r="A21" s="1"/>
  <c r="I21" s="1"/>
  <c r="B19" i="10"/>
  <c r="A19" s="1"/>
  <c r="I19" s="1"/>
  <c r="B22" i="13" l="1"/>
  <c r="A22" s="1"/>
  <c r="I22" s="1"/>
  <c r="B23" i="10"/>
  <c r="A23" s="1"/>
  <c r="I23" s="1"/>
  <c r="B22" i="4"/>
  <c r="A22" s="1"/>
  <c r="I22" s="1"/>
  <c r="B22" i="24"/>
  <c r="A22" s="1"/>
  <c r="I22" s="1"/>
  <c r="B24" i="5"/>
  <c r="A24" s="1"/>
  <c r="I24" s="1"/>
  <c r="B9" i="2"/>
  <c r="B24" i="8"/>
  <c r="A24" s="1"/>
  <c r="B23" i="12"/>
  <c r="A23" s="1"/>
  <c r="I23" s="1"/>
  <c r="B24" i="11"/>
  <c r="A24" s="1"/>
  <c r="I24" s="1"/>
  <c r="B22" i="9"/>
  <c r="A22" s="1"/>
  <c r="I22" s="1"/>
  <c r="B24" i="14"/>
  <c r="B24" i="17"/>
  <c r="A24" s="1"/>
  <c r="I24" s="1"/>
  <c r="B24" i="13"/>
  <c r="B23" i="21"/>
  <c r="A23" s="1"/>
  <c r="I23" s="1"/>
  <c r="B24" i="4"/>
  <c r="A24" s="1"/>
  <c r="I24" s="1"/>
  <c r="B22" i="8"/>
  <c r="A22" s="1"/>
  <c r="I22" s="1"/>
  <c r="B24" i="24"/>
  <c r="A24" s="1"/>
  <c r="I24" s="1"/>
  <c r="B23" i="5"/>
  <c r="B22" i="21"/>
  <c r="B23" i="8"/>
  <c r="A23" s="1"/>
  <c r="I23" s="1"/>
  <c r="B23" i="11"/>
  <c r="A23" s="1"/>
  <c r="I23" s="1"/>
  <c r="B24" i="7"/>
  <c r="A24" s="1"/>
  <c r="I24" s="1"/>
  <c r="B24" i="21"/>
  <c r="A24" s="1"/>
  <c r="I24" s="1"/>
  <c r="B24" i="9"/>
  <c r="A24" s="1"/>
  <c r="I24" s="1"/>
  <c r="B23" i="7"/>
  <c r="B22" i="5"/>
  <c r="A22" s="1"/>
  <c r="I22" s="1"/>
  <c r="B23" i="9"/>
  <c r="A23" s="1"/>
  <c r="I23" s="1"/>
  <c r="B22" i="11"/>
  <c r="A22" s="1"/>
  <c r="I22" s="1"/>
  <c r="B22" i="17"/>
  <c r="A22" s="1"/>
  <c r="I22" s="1"/>
  <c r="B22" i="7"/>
  <c r="A22" s="1"/>
  <c r="I22" s="1"/>
  <c r="B22" i="6"/>
  <c r="A22" s="1"/>
  <c r="I22" s="1"/>
  <c r="B23" i="24"/>
  <c r="A23" s="1"/>
  <c r="I23" s="1"/>
  <c r="B24" i="6"/>
  <c r="A24" s="1"/>
  <c r="I24" s="1"/>
  <c r="B23"/>
  <c r="A23" s="1"/>
  <c r="I23" s="1"/>
  <c r="B22" i="12"/>
  <c r="B24" i="10"/>
  <c r="A24" s="1"/>
  <c r="I24" s="1"/>
  <c r="B24" i="12"/>
  <c r="A24" s="1"/>
  <c r="I24" s="1"/>
  <c r="B22" i="10"/>
  <c r="A22" s="1"/>
  <c r="I22" s="1"/>
  <c r="B23" i="4"/>
  <c r="B23" i="14"/>
  <c r="A23" s="1"/>
  <c r="I23" s="1"/>
  <c r="B22"/>
  <c r="A22" s="1"/>
  <c r="I22" s="1"/>
  <c r="B23" i="17"/>
  <c r="A23" s="1"/>
  <c r="I23" s="1"/>
  <c r="B23" i="13"/>
  <c r="A23" s="1"/>
  <c r="I23" s="1"/>
  <c r="I22" i="21" l="1"/>
  <c r="A22"/>
  <c r="I23" i="4"/>
  <c r="A23"/>
  <c r="A24" i="13"/>
  <c r="I24" s="1"/>
  <c r="A22" i="12"/>
  <c r="I22" s="1"/>
  <c r="A24" i="14"/>
  <c r="I24" s="1"/>
  <c r="A23" i="7"/>
  <c r="I23" s="1"/>
  <c r="A23" i="5"/>
  <c r="I23" s="1"/>
  <c r="B26" i="12"/>
  <c r="A26" s="1"/>
  <c r="I26" s="1"/>
  <c r="B26" i="5"/>
  <c r="A26" s="1"/>
  <c r="I26" s="1"/>
  <c r="B25" i="7"/>
  <c r="A25" s="1"/>
  <c r="I25" s="1"/>
  <c r="B27" i="9"/>
  <c r="A27" s="1"/>
  <c r="I27" s="1"/>
  <c r="B25" i="11"/>
  <c r="A25" s="1"/>
  <c r="I25" s="1"/>
  <c r="B26" i="8"/>
  <c r="A26" s="1"/>
  <c r="I26" s="1"/>
  <c r="B25" i="14"/>
  <c r="A25" s="1"/>
  <c r="I25" s="1"/>
  <c r="B26"/>
  <c r="A26" s="1"/>
  <c r="I26" s="1"/>
  <c r="B25" i="6"/>
  <c r="A25" s="1"/>
  <c r="I25" s="1"/>
  <c r="A11" i="2"/>
  <c r="B26" i="7"/>
  <c r="A26" s="1"/>
  <c r="I26" s="1"/>
  <c r="B26" i="10"/>
  <c r="A26" s="1"/>
  <c r="I26" s="1"/>
  <c r="B27" i="14"/>
  <c r="A27" s="1"/>
  <c r="I27" s="1"/>
  <c r="B27" i="12"/>
  <c r="A27" s="1"/>
  <c r="I27" s="1"/>
  <c r="B25" i="9"/>
  <c r="A25" s="1"/>
  <c r="I25" s="1"/>
  <c r="B27" i="13"/>
  <c r="A27" s="1"/>
  <c r="I27" s="1"/>
  <c r="B27" i="10"/>
  <c r="A27" s="1"/>
  <c r="I27" s="1"/>
  <c r="B27" i="24"/>
  <c r="A27" s="1"/>
  <c r="I27" s="1"/>
  <c r="B25" i="21"/>
  <c r="A25" s="1"/>
  <c r="I25" s="1"/>
  <c r="B27" i="4"/>
  <c r="A27" s="1"/>
  <c r="I27" s="1"/>
  <c r="B27" i="6"/>
  <c r="A27" s="1"/>
  <c r="I27" s="1"/>
  <c r="B27" i="11"/>
  <c r="A27" s="1"/>
  <c r="I27" s="1"/>
  <c r="B25" i="24"/>
  <c r="A25" s="1"/>
  <c r="I25" s="1"/>
  <c r="B10" i="2"/>
  <c r="B26" i="24"/>
  <c r="A26" s="1"/>
  <c r="I26" s="1"/>
  <c r="B25" i="17"/>
  <c r="A25" s="1"/>
  <c r="I25" s="1"/>
  <c r="B25" i="8"/>
  <c r="A25" s="1"/>
  <c r="I25" s="1"/>
  <c r="B26" i="11"/>
  <c r="A26" s="1"/>
  <c r="I26" s="1"/>
  <c r="B26" i="4"/>
  <c r="A26" s="1"/>
  <c r="I26" s="1"/>
  <c r="B26" i="21"/>
  <c r="A26" s="1"/>
  <c r="I26" s="1"/>
  <c r="B27" i="17"/>
  <c r="A27" s="1"/>
  <c r="I27" s="1"/>
  <c r="B25" i="10"/>
  <c r="A25" s="1"/>
  <c r="I25" s="1"/>
  <c r="B25" i="5"/>
  <c r="A25" s="1"/>
  <c r="I25" s="1"/>
  <c r="B27"/>
  <c r="A27" s="1"/>
  <c r="I27" s="1"/>
  <c r="B26" i="9"/>
  <c r="A26" s="1"/>
  <c r="I26" s="1"/>
  <c r="B25" i="4"/>
  <c r="A25" s="1"/>
  <c r="I25" s="1"/>
  <c r="B27" i="21"/>
  <c r="A27" s="1"/>
  <c r="I27" s="1"/>
  <c r="B26" i="13"/>
  <c r="A26" s="1"/>
  <c r="I26" s="1"/>
  <c r="B25"/>
  <c r="A25" s="1"/>
  <c r="I25" s="1"/>
  <c r="B27" i="7"/>
  <c r="A27" s="1"/>
  <c r="I27" s="1"/>
  <c r="B26" i="17"/>
  <c r="A26" s="1"/>
  <c r="I26" s="1"/>
  <c r="B27" i="8"/>
  <c r="A27" s="1"/>
  <c r="I27" s="1"/>
  <c r="B26" i="6"/>
  <c r="A26" s="1"/>
  <c r="I26" s="1"/>
  <c r="B25" i="12"/>
  <c r="A25" s="1"/>
  <c r="I25" s="1"/>
  <c r="B28" i="8" l="1"/>
  <c r="A28" s="1"/>
  <c r="I28" s="1"/>
  <c r="B30" i="21"/>
  <c r="A30" s="1"/>
  <c r="I30" s="1"/>
  <c r="B30" i="14"/>
  <c r="A30" s="1"/>
  <c r="I30" s="1"/>
  <c r="B29" i="10"/>
  <c r="A29" s="1"/>
  <c r="I29" s="1"/>
  <c r="B29" i="5"/>
  <c r="A29" s="1"/>
  <c r="I29" s="1"/>
  <c r="B28" i="9"/>
  <c r="A28" s="1"/>
  <c r="I28" s="1"/>
  <c r="B29"/>
  <c r="A29" s="1"/>
  <c r="I29" s="1"/>
  <c r="B28" i="6"/>
  <c r="A28" s="1"/>
  <c r="I28" s="1"/>
  <c r="B28" i="4"/>
  <c r="A28" s="1"/>
  <c r="I28" s="1"/>
  <c r="B29" i="8"/>
  <c r="A29" s="1"/>
  <c r="I29" s="1"/>
  <c r="B28" i="5"/>
  <c r="A28" s="1"/>
  <c r="I28" s="1"/>
  <c r="B30" i="9"/>
  <c r="A30" s="1"/>
  <c r="I30" s="1"/>
  <c r="B28" i="12"/>
  <c r="A28" s="1"/>
  <c r="I28" s="1"/>
  <c r="B30" i="10"/>
  <c r="A30" s="1"/>
  <c r="I30" s="1"/>
  <c r="B29" i="17"/>
  <c r="A29" s="1"/>
  <c r="I29" s="1"/>
  <c r="B29" i="4"/>
  <c r="A29" s="1"/>
  <c r="I29" s="1"/>
  <c r="B29" i="6"/>
  <c r="A29" s="1"/>
  <c r="I29" s="1"/>
  <c r="B11" i="2"/>
  <c r="B30" i="8"/>
  <c r="A30" s="1"/>
  <c r="I30" s="1"/>
  <c r="B28" i="14"/>
  <c r="A28" s="1"/>
  <c r="I28" s="1"/>
  <c r="B28" i="7"/>
  <c r="A28" s="1"/>
  <c r="I28" s="1"/>
  <c r="B28" i="10"/>
  <c r="A28" s="1"/>
  <c r="I28" s="1"/>
  <c r="B28" i="13"/>
  <c r="A28" s="1"/>
  <c r="I28" s="1"/>
  <c r="B30" i="5"/>
  <c r="A30" s="1"/>
  <c r="I30" s="1"/>
  <c r="B30" i="13"/>
  <c r="A30" s="1"/>
  <c r="I30" s="1"/>
  <c r="B29"/>
  <c r="A29" s="1"/>
  <c r="I29" s="1"/>
  <c r="B28" i="11"/>
  <c r="A28" s="1"/>
  <c r="I28" s="1"/>
  <c r="B28" i="24"/>
  <c r="A28" s="1"/>
  <c r="I28" s="1"/>
  <c r="B29" i="11"/>
  <c r="A29" s="1"/>
  <c r="I29" s="1"/>
  <c r="B29" i="12"/>
  <c r="A29" s="1"/>
  <c r="I29" s="1"/>
  <c r="B30" i="4"/>
  <c r="A30" s="1"/>
  <c r="I30" s="1"/>
  <c r="B29" i="7"/>
  <c r="A29" s="1"/>
  <c r="I29" s="1"/>
  <c r="B30" i="12"/>
  <c r="A30" s="1"/>
  <c r="I30" s="1"/>
  <c r="B29" i="21"/>
  <c r="A29" s="1"/>
  <c r="I29" s="1"/>
  <c r="B30" i="24"/>
  <c r="A30" s="1"/>
  <c r="I30" s="1"/>
  <c r="B28" i="21"/>
  <c r="A28" s="1"/>
  <c r="I28" s="1"/>
  <c r="B29" i="14"/>
  <c r="A29" s="1"/>
  <c r="I29" s="1"/>
  <c r="B29" i="24"/>
  <c r="A29" s="1"/>
  <c r="I29" s="1"/>
  <c r="B30" i="17"/>
  <c r="A30" s="1"/>
  <c r="I30" s="1"/>
  <c r="B28"/>
  <c r="A28" s="1"/>
  <c r="I28" s="1"/>
  <c r="B30" i="6"/>
  <c r="A30" s="1"/>
  <c r="I30" s="1"/>
  <c r="B30" i="11"/>
  <c r="A30" s="1"/>
  <c r="I30" s="1"/>
  <c r="B30" i="7"/>
  <c r="A30" s="1"/>
  <c r="I30" s="1"/>
</calcChain>
</file>

<file path=xl/sharedStrings.xml><?xml version="1.0" encoding="utf-8"?>
<sst xmlns="http://schemas.openxmlformats.org/spreadsheetml/2006/main" count="1133" uniqueCount="145">
  <si>
    <t>F - A</t>
  </si>
  <si>
    <t>A - C</t>
  </si>
  <si>
    <t>E - A</t>
  </si>
  <si>
    <t>A - D</t>
  </si>
  <si>
    <t>B - A</t>
  </si>
  <si>
    <t>A - F</t>
  </si>
  <si>
    <t>D - A</t>
  </si>
  <si>
    <t>C - A</t>
  </si>
  <si>
    <t>A - E</t>
  </si>
  <si>
    <t>A - B</t>
  </si>
  <si>
    <t>B - C</t>
  </si>
  <si>
    <t>E - B</t>
  </si>
  <si>
    <t>B - D</t>
  </si>
  <si>
    <t>F - B</t>
  </si>
  <si>
    <t>D - C</t>
  </si>
  <si>
    <t>C - B</t>
  </si>
  <si>
    <t>B - F</t>
  </si>
  <si>
    <t>B - E</t>
  </si>
  <si>
    <t>D - B</t>
  </si>
  <si>
    <t>C - D</t>
  </si>
  <si>
    <t>D - E</t>
  </si>
  <si>
    <t>D - F</t>
  </si>
  <si>
    <t>C - F</t>
  </si>
  <si>
    <t>C - E</t>
  </si>
  <si>
    <t>F - E</t>
  </si>
  <si>
    <t>E - D</t>
  </si>
  <si>
    <t>E - C</t>
  </si>
  <si>
    <t>F - D</t>
  </si>
  <si>
    <t>F - C</t>
  </si>
  <si>
    <t>E - F</t>
  </si>
  <si>
    <t>A</t>
  </si>
  <si>
    <t>B</t>
  </si>
  <si>
    <t>C</t>
  </si>
  <si>
    <t>D</t>
  </si>
  <si>
    <t>E</t>
  </si>
  <si>
    <t>F</t>
  </si>
  <si>
    <t>MA</t>
  </si>
  <si>
    <t>DI</t>
  </si>
  <si>
    <t>WO</t>
  </si>
  <si>
    <t>DO</t>
  </si>
  <si>
    <t>VR</t>
  </si>
  <si>
    <t>ZA</t>
  </si>
  <si>
    <t>Vergeet bij de map Indeling niet het woord "duo" in te voegen</t>
  </si>
  <si>
    <t>klasse - Poule B</t>
  </si>
  <si>
    <t>klasse - Poule C</t>
  </si>
  <si>
    <t>NN Rotterdam 1</t>
  </si>
  <si>
    <t>NN Rotterdam 2</t>
  </si>
  <si>
    <t>NN Rotterdam 3</t>
  </si>
  <si>
    <t>NN Rotterdam duo 1</t>
  </si>
  <si>
    <t>NN Rotterdam duo 3</t>
  </si>
  <si>
    <t>NN Rotterdam duo 4</t>
  </si>
  <si>
    <t>NN Rotterdam duo 5</t>
  </si>
  <si>
    <t>NN Rotterdam duo 6</t>
  </si>
  <si>
    <t>klasse - Poule A</t>
  </si>
  <si>
    <t>NN Rotterdam duo 2</t>
  </si>
  <si>
    <t>NN Rotterdam duo 7</t>
  </si>
  <si>
    <t>klasse - Poule E</t>
  </si>
  <si>
    <t>klasse - Poule F</t>
  </si>
  <si>
    <t>NN Rotterdam duo 8</t>
  </si>
  <si>
    <t>Salamanders 10</t>
  </si>
  <si>
    <t>SVN 5</t>
  </si>
  <si>
    <t>De Treffers (M) 1</t>
  </si>
  <si>
    <t>Smashing Maasl. 1</t>
  </si>
  <si>
    <t>Tavenu 2</t>
  </si>
  <si>
    <t>VVV 9</t>
  </si>
  <si>
    <t>klasse - Poule G</t>
  </si>
  <si>
    <t>NN Rotterdam duo 9</t>
  </si>
  <si>
    <t>7e</t>
  </si>
  <si>
    <t>NN Rotterdam duo 10</t>
  </si>
  <si>
    <t xml:space="preserve"> </t>
  </si>
  <si>
    <t>Gerard</t>
  </si>
  <si>
    <t>George</t>
  </si>
  <si>
    <t>Hans</t>
  </si>
  <si>
    <t>zwart</t>
  </si>
  <si>
    <t>speelt</t>
  </si>
  <si>
    <t>groen</t>
  </si>
  <si>
    <t>speelt niet, maar zou wel kunnen spelen</t>
  </si>
  <si>
    <t>rood</t>
  </si>
  <si>
    <t>die avond verhinderd</t>
  </si>
  <si>
    <t>oranje</t>
  </si>
  <si>
    <t>speelt liever niet, maar zou wel kunnen spelen</t>
  </si>
  <si>
    <t>Papendrecht 4</t>
  </si>
  <si>
    <t>Xerxes 3</t>
  </si>
  <si>
    <t>Vriendenschaar 7</t>
  </si>
  <si>
    <t>SVN 1</t>
  </si>
  <si>
    <t>TaLaNi 1</t>
  </si>
  <si>
    <t>Combat 2</t>
  </si>
  <si>
    <t>De Sprint 4</t>
  </si>
  <si>
    <t>Alexandria '66 7</t>
  </si>
  <si>
    <t>TOG 3</t>
  </si>
  <si>
    <t>ATTC Evo-Repro 7</t>
  </si>
  <si>
    <t>Smash (M) 8</t>
  </si>
  <si>
    <t>Sassem 5</t>
  </si>
  <si>
    <t>Panta Rhei 1</t>
  </si>
  <si>
    <t>Alexandria '66 3</t>
  </si>
  <si>
    <t>Shot '65 3</t>
  </si>
  <si>
    <t>Gorkum 1</t>
  </si>
  <si>
    <t>De Sprint 1</t>
  </si>
  <si>
    <t>klasse - Poule K</t>
  </si>
  <si>
    <t>TOGB 4</t>
  </si>
  <si>
    <t>Boomgaardshoek 2</t>
  </si>
  <si>
    <t>DVC 1</t>
  </si>
  <si>
    <t>NTTC 3</t>
  </si>
  <si>
    <t>Flamingo's 1</t>
  </si>
  <si>
    <t>TOGB 2</t>
  </si>
  <si>
    <t>Dordrecht 4</t>
  </si>
  <si>
    <t>Taveba 4</t>
  </si>
  <si>
    <t>Overschie 1</t>
  </si>
  <si>
    <t>Taveri 4</t>
  </si>
  <si>
    <t>TOG 2</t>
  </si>
  <si>
    <t>Taverzo 4</t>
  </si>
  <si>
    <t>SETT 3</t>
  </si>
  <si>
    <t>Taverzo 6</t>
  </si>
  <si>
    <t>Kioti 1</t>
  </si>
  <si>
    <t>HTTV-070 1</t>
  </si>
  <si>
    <t>Reflex (L) 2</t>
  </si>
  <si>
    <t>Salamanders 12</t>
  </si>
  <si>
    <t>Docos-wolkyshop.nl 4</t>
  </si>
  <si>
    <t>Pingwins 7</t>
  </si>
  <si>
    <t>Salamanders 9</t>
  </si>
  <si>
    <t>Taverzo 5</t>
  </si>
  <si>
    <t>Alexandria '66 13</t>
  </si>
  <si>
    <t>Scyedam 8</t>
  </si>
  <si>
    <t>NTTC 7</t>
  </si>
  <si>
    <t>Taveba 7</t>
  </si>
  <si>
    <t>Pijnacker 5</t>
  </si>
  <si>
    <t>VVV 12</t>
  </si>
  <si>
    <t>DVC 3</t>
  </si>
  <si>
    <t>SIOK 3</t>
  </si>
  <si>
    <t>Drivers 2</t>
  </si>
  <si>
    <t>Tavenu 9</t>
  </si>
  <si>
    <t>Korendijk 4</t>
  </si>
  <si>
    <t>Top Spin '83 1</t>
  </si>
  <si>
    <t>Alexandria '66 14</t>
  </si>
  <si>
    <t>R</t>
  </si>
  <si>
    <t>-</t>
  </si>
  <si>
    <t>Alexandria '66 6</t>
  </si>
  <si>
    <t>Combat 1</t>
  </si>
  <si>
    <t>TZM 2</t>
  </si>
  <si>
    <t>NKF/Prysmian 1</t>
  </si>
  <si>
    <t>Duo</t>
  </si>
  <si>
    <t>vervroegd</t>
  </si>
  <si>
    <t>Hans oppasdag</t>
  </si>
  <si>
    <t>Hans Hoenderloo</t>
  </si>
  <si>
    <t>speeldatum team 2 / Gerard vakantie</t>
  </si>
</sst>
</file>

<file path=xl/styles.xml><?xml version="1.0" encoding="utf-8"?>
<styleSheet xmlns="http://schemas.openxmlformats.org/spreadsheetml/2006/main">
  <numFmts count="1">
    <numFmt numFmtId="164" formatCode="h:mm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2" applyNumberFormat="0" applyAlignment="0" applyProtection="0"/>
    <xf numFmtId="0" fontId="4" fillId="27" borderId="3" applyNumberFormat="0" applyAlignment="0" applyProtection="0"/>
    <xf numFmtId="0" fontId="5" fillId="0" borderId="4" applyNumberFormat="0" applyFill="0" applyAlignment="0" applyProtection="0"/>
    <xf numFmtId="0" fontId="6" fillId="28" borderId="0" applyNumberFormat="0" applyBorder="0" applyAlignment="0" applyProtection="0"/>
    <xf numFmtId="0" fontId="7" fillId="29" borderId="2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" fillId="31" borderId="8" applyNumberFormat="0" applyFont="0" applyAlignment="0" applyProtection="0"/>
    <xf numFmtId="0" fontId="12" fillId="32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26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34">
    <xf numFmtId="0" fontId="0" fillId="0" borderId="0" xfId="0"/>
    <xf numFmtId="16" fontId="0" fillId="0" borderId="0" xfId="0" applyNumberFormat="1"/>
    <xf numFmtId="0" fontId="0" fillId="33" borderId="0" xfId="0" applyFill="1"/>
    <xf numFmtId="20" fontId="0" fillId="0" borderId="0" xfId="0" applyNumberFormat="1"/>
    <xf numFmtId="164" fontId="0" fillId="0" borderId="0" xfId="0" applyNumberFormat="1"/>
    <xf numFmtId="16" fontId="0" fillId="0" borderId="0" xfId="0" applyNumberFormat="1" applyFill="1"/>
    <xf numFmtId="0" fontId="0" fillId="0" borderId="0" xfId="0" quotePrefix="1"/>
    <xf numFmtId="0" fontId="0" fillId="34" borderId="0" xfId="0" applyFill="1"/>
    <xf numFmtId="0" fontId="0" fillId="35" borderId="0" xfId="0" applyFill="1"/>
    <xf numFmtId="0" fontId="0" fillId="0" borderId="0" xfId="0" applyFill="1"/>
    <xf numFmtId="16" fontId="18" fillId="0" borderId="0" xfId="0" applyNumberFormat="1" applyFont="1"/>
    <xf numFmtId="0" fontId="0" fillId="36" borderId="0" xfId="0" applyFill="1"/>
    <xf numFmtId="0" fontId="0" fillId="0" borderId="1" xfId="0" applyBorder="1"/>
    <xf numFmtId="0" fontId="19" fillId="0" borderId="0" xfId="0" applyFont="1" applyFill="1"/>
    <xf numFmtId="16" fontId="20" fillId="0" borderId="0" xfId="0" applyNumberFormat="1" applyFont="1"/>
    <xf numFmtId="0" fontId="20" fillId="0" borderId="0" xfId="0" applyFont="1"/>
    <xf numFmtId="164" fontId="20" fillId="0" borderId="0" xfId="0" applyNumberFormat="1" applyFont="1"/>
    <xf numFmtId="0" fontId="18" fillId="0" borderId="0" xfId="0" applyFont="1"/>
    <xf numFmtId="164" fontId="18" fillId="0" borderId="0" xfId="0" applyNumberFormat="1" applyFont="1"/>
    <xf numFmtId="1" fontId="0" fillId="0" borderId="0" xfId="0" applyNumberFormat="1"/>
    <xf numFmtId="0" fontId="21" fillId="0" borderId="1" xfId="0" applyFont="1" applyBorder="1"/>
    <xf numFmtId="0" fontId="17" fillId="0" borderId="1" xfId="0" applyFont="1" applyBorder="1"/>
    <xf numFmtId="0" fontId="0" fillId="0" borderId="11" xfId="0" applyBorder="1"/>
    <xf numFmtId="0" fontId="0" fillId="0" borderId="12" xfId="0" applyBorder="1"/>
    <xf numFmtId="0" fontId="22" fillId="0" borderId="1" xfId="0" applyFont="1" applyBorder="1"/>
    <xf numFmtId="0" fontId="18" fillId="0" borderId="1" xfId="0" applyFont="1" applyBorder="1"/>
    <xf numFmtId="0" fontId="0" fillId="0" borderId="0" xfId="0" applyFill="1" applyBorder="1"/>
    <xf numFmtId="16" fontId="23" fillId="0" borderId="0" xfId="0" applyNumberFormat="1" applyFont="1"/>
    <xf numFmtId="16" fontId="0" fillId="0" borderId="1" xfId="0" applyNumberFormat="1" applyBorder="1"/>
    <xf numFmtId="164" fontId="0" fillId="0" borderId="1" xfId="0" applyNumberFormat="1" applyBorder="1"/>
    <xf numFmtId="16" fontId="0" fillId="0" borderId="1" xfId="0" applyNumberFormat="1" applyFill="1" applyBorder="1"/>
    <xf numFmtId="16" fontId="0" fillId="37" borderId="1" xfId="0" applyNumberFormat="1" applyFill="1" applyBorder="1"/>
    <xf numFmtId="0" fontId="21" fillId="0" borderId="0" xfId="0" applyFont="1" applyFill="1" applyBorder="1"/>
    <xf numFmtId="0" fontId="17" fillId="0" borderId="0" xfId="0" applyFont="1" applyFill="1" applyBorder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Titel" xfId="37" builtinId="15" customBuiltin="1"/>
    <cellStyle name="Totaal" xfId="38" builtinId="25" customBuiltin="1"/>
    <cellStyle name="Uitvoer" xfId="39" builtinId="21" customBuiltin="1"/>
    <cellStyle name="Verklarende tekst" xfId="40" builtinId="53" customBuiltin="1"/>
    <cellStyle name="Waarschuwingsteks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sqref="A1:G29"/>
    </sheetView>
  </sheetViews>
  <sheetFormatPr defaultRowHeight="15"/>
  <cols>
    <col min="2" max="2" width="9.140625" hidden="1" customWidth="1"/>
    <col min="3" max="3" width="3.28515625" hidden="1" customWidth="1"/>
    <col min="4" max="4" width="3.7109375" hidden="1" customWidth="1"/>
    <col min="5" max="5" width="7.7109375" customWidth="1"/>
    <col min="6" max="6" width="15.5703125" customWidth="1"/>
    <col min="7" max="7" width="17.7109375" customWidth="1"/>
    <col min="8" max="8" width="10.28515625" customWidth="1"/>
  </cols>
  <sheetData>
    <row r="1" spans="1:12">
      <c r="A1" s="1">
        <f>B1</f>
        <v>42034</v>
      </c>
      <c r="B1" s="1">
        <f>Letterprogramma!A2+VLOOKUP(C1,$B$33:$F$38,5)</f>
        <v>42034</v>
      </c>
      <c r="C1" t="str">
        <f>Letterprogramma!F2</f>
        <v>A</v>
      </c>
      <c r="D1" t="str">
        <f>Letterprogramma!G2</f>
        <v>B</v>
      </c>
      <c r="E1" s="4">
        <f>VLOOKUP(C1,$B$33:$E$38,4)</f>
        <v>0.83333333333333337</v>
      </c>
      <c r="F1" t="str">
        <f>VLOOKUP(C1,$B$33:$C$38,2)</f>
        <v>Papendrecht 4</v>
      </c>
      <c r="G1" t="str">
        <f>VLOOKUP(D1,$B$33:$C$38,2)</f>
        <v>NN Rotterdam 1</v>
      </c>
      <c r="I1" t="str">
        <f t="shared" ref="I1:I29" si="0">IF(A1=B1," ","VERPLAATST")</f>
        <v xml:space="preserve"> </v>
      </c>
      <c r="J1">
        <f>IF(MID(F1,1,12)="NN Rotterdam",1,0)</f>
        <v>0</v>
      </c>
      <c r="K1">
        <f>IF(MID(G1,1,12)="NN Rotterdam",1,0)</f>
        <v>1</v>
      </c>
      <c r="L1">
        <f>J1+K1</f>
        <v>1</v>
      </c>
    </row>
    <row r="2" spans="1:12" hidden="1">
      <c r="A2" s="1">
        <f t="shared" ref="A2:A30" si="1">B2</f>
        <v>42033</v>
      </c>
      <c r="B2" s="1">
        <f>Letterprogramma!A2+VLOOKUP(C2,$B$33:$F$38,5)</f>
        <v>42033</v>
      </c>
      <c r="C2" t="str">
        <f>Letterprogramma!H2</f>
        <v>C</v>
      </c>
      <c r="D2" t="str">
        <f>Letterprogramma!I2</f>
        <v>D</v>
      </c>
      <c r="E2" s="4">
        <f t="shared" ref="E2:E30" si="2">VLOOKUP(C2,$B$33:$E$38,4)</f>
        <v>0.83333333333333337</v>
      </c>
      <c r="F2" t="str">
        <f t="shared" ref="F2:G17" si="3">VLOOKUP(C2,$B$33:$C$38,2)</f>
        <v>Xerxes 3</v>
      </c>
      <c r="G2" t="str">
        <f t="shared" si="3"/>
        <v>Vriendenschaar 7</v>
      </c>
      <c r="I2" t="str">
        <f t="shared" si="0"/>
        <v xml:space="preserve"> </v>
      </c>
      <c r="J2">
        <f t="shared" ref="J2:K30" si="4">IF(MID(F2,1,12)="NN Rotterdam",1,0)</f>
        <v>0</v>
      </c>
      <c r="K2">
        <f t="shared" si="4"/>
        <v>0</v>
      </c>
      <c r="L2">
        <f t="shared" ref="L2:L30" si="5">J2+K2</f>
        <v>0</v>
      </c>
    </row>
    <row r="3" spans="1:12" hidden="1">
      <c r="A3" s="1">
        <f t="shared" si="1"/>
        <v>42034</v>
      </c>
      <c r="B3" s="1">
        <f>Letterprogramma!A2+VLOOKUP(C3,$B$33:$F$38,5)</f>
        <v>42034</v>
      </c>
      <c r="C3" t="str">
        <f>Letterprogramma!J2</f>
        <v>E</v>
      </c>
      <c r="D3" t="str">
        <f>Letterprogramma!K2</f>
        <v>F</v>
      </c>
      <c r="E3" s="4">
        <f t="shared" si="2"/>
        <v>0.83333333333333337</v>
      </c>
      <c r="F3" t="str">
        <f t="shared" si="3"/>
        <v>SVN 1</v>
      </c>
      <c r="G3" t="str">
        <f t="shared" si="3"/>
        <v>TaLaNi 1</v>
      </c>
      <c r="I3" t="str">
        <f t="shared" si="0"/>
        <v xml:space="preserve"> </v>
      </c>
      <c r="J3">
        <f t="shared" si="4"/>
        <v>0</v>
      </c>
      <c r="K3">
        <f t="shared" si="4"/>
        <v>0</v>
      </c>
      <c r="L3">
        <f t="shared" si="5"/>
        <v>0</v>
      </c>
    </row>
    <row r="4" spans="1:12" hidden="1">
      <c r="A4" s="1">
        <f t="shared" si="1"/>
        <v>42040</v>
      </c>
      <c r="B4" s="1">
        <f>Letterprogramma!A3+VLOOKUP(C4,$B$33:$F$38,5)</f>
        <v>42040</v>
      </c>
      <c r="C4" t="str">
        <f>Letterprogramma!F3</f>
        <v>F</v>
      </c>
      <c r="D4" t="str">
        <f>Letterprogramma!G3</f>
        <v>A</v>
      </c>
      <c r="E4" s="4">
        <f t="shared" si="2"/>
        <v>0.83333333333333337</v>
      </c>
      <c r="F4" t="str">
        <f t="shared" si="3"/>
        <v>TaLaNi 1</v>
      </c>
      <c r="G4" t="str">
        <f t="shared" si="3"/>
        <v>Papendrecht 4</v>
      </c>
      <c r="I4" t="str">
        <f t="shared" si="0"/>
        <v xml:space="preserve"> </v>
      </c>
      <c r="J4">
        <f t="shared" si="4"/>
        <v>0</v>
      </c>
      <c r="K4">
        <f t="shared" si="4"/>
        <v>0</v>
      </c>
      <c r="L4">
        <f t="shared" si="5"/>
        <v>0</v>
      </c>
    </row>
    <row r="5" spans="1:12">
      <c r="A5" s="1">
        <f t="shared" si="1"/>
        <v>42037</v>
      </c>
      <c r="B5" s="1">
        <f>Letterprogramma!A3+VLOOKUP(C5,$B$33:$F$38,5)</f>
        <v>42037</v>
      </c>
      <c r="C5" t="str">
        <f>Letterprogramma!H3</f>
        <v>B</v>
      </c>
      <c r="D5" t="str">
        <f>Letterprogramma!I3</f>
        <v>C</v>
      </c>
      <c r="E5" s="4">
        <f t="shared" si="2"/>
        <v>0.83333333333333337</v>
      </c>
      <c r="F5" t="str">
        <f t="shared" si="3"/>
        <v>NN Rotterdam 1</v>
      </c>
      <c r="G5" t="str">
        <f t="shared" si="3"/>
        <v>Xerxes 3</v>
      </c>
      <c r="I5" t="str">
        <f t="shared" si="0"/>
        <v xml:space="preserve"> </v>
      </c>
      <c r="J5">
        <f t="shared" si="4"/>
        <v>1</v>
      </c>
      <c r="K5">
        <f t="shared" si="4"/>
        <v>0</v>
      </c>
      <c r="L5">
        <f t="shared" si="5"/>
        <v>1</v>
      </c>
    </row>
    <row r="6" spans="1:12" hidden="1">
      <c r="A6" s="1">
        <f t="shared" si="1"/>
        <v>42041</v>
      </c>
      <c r="B6" s="1">
        <f>Letterprogramma!A3+VLOOKUP(C6,$B$33:$F$38,5)</f>
        <v>42041</v>
      </c>
      <c r="C6" t="str">
        <f>Letterprogramma!J3</f>
        <v>D</v>
      </c>
      <c r="D6" t="str">
        <f>Letterprogramma!K3</f>
        <v>E</v>
      </c>
      <c r="E6" s="4">
        <f t="shared" si="2"/>
        <v>0.83333333333333337</v>
      </c>
      <c r="F6" t="str">
        <f t="shared" si="3"/>
        <v>Vriendenschaar 7</v>
      </c>
      <c r="G6" t="str">
        <f t="shared" si="3"/>
        <v>SVN 1</v>
      </c>
      <c r="I6" t="str">
        <f t="shared" si="0"/>
        <v xml:space="preserve"> </v>
      </c>
      <c r="J6">
        <f t="shared" si="4"/>
        <v>0</v>
      </c>
      <c r="K6">
        <f t="shared" si="4"/>
        <v>0</v>
      </c>
      <c r="L6">
        <f t="shared" si="5"/>
        <v>0</v>
      </c>
    </row>
    <row r="7" spans="1:12" hidden="1">
      <c r="A7" s="1">
        <f t="shared" si="1"/>
        <v>42055</v>
      </c>
      <c r="B7" s="1">
        <f>Letterprogramma!A4+VLOOKUP(C7,$B$33:$F$38,5)</f>
        <v>42055</v>
      </c>
      <c r="C7" t="str">
        <f>Letterprogramma!F4</f>
        <v>A</v>
      </c>
      <c r="D7" t="str">
        <f>Letterprogramma!G4</f>
        <v>C</v>
      </c>
      <c r="E7" s="4">
        <f t="shared" si="2"/>
        <v>0.83333333333333337</v>
      </c>
      <c r="F7" t="str">
        <f t="shared" si="3"/>
        <v>Papendrecht 4</v>
      </c>
      <c r="G7" t="str">
        <f t="shared" si="3"/>
        <v>Xerxes 3</v>
      </c>
      <c r="I7" t="str">
        <f t="shared" si="0"/>
        <v xml:space="preserve"> </v>
      </c>
      <c r="J7">
        <f t="shared" si="4"/>
        <v>0</v>
      </c>
      <c r="K7">
        <f t="shared" si="4"/>
        <v>0</v>
      </c>
      <c r="L7">
        <f t="shared" si="5"/>
        <v>0</v>
      </c>
    </row>
    <row r="8" spans="1:12">
      <c r="A8" s="1">
        <f t="shared" si="1"/>
        <v>42055</v>
      </c>
      <c r="B8" s="1">
        <f>Letterprogramma!A4+VLOOKUP(C8,$B$33:$F$38,5)</f>
        <v>42055</v>
      </c>
      <c r="C8" t="str">
        <f>Letterprogramma!H4</f>
        <v>E</v>
      </c>
      <c r="D8" t="str">
        <f>Letterprogramma!I4</f>
        <v>B</v>
      </c>
      <c r="E8" s="4">
        <f t="shared" si="2"/>
        <v>0.83333333333333337</v>
      </c>
      <c r="F8" t="str">
        <f t="shared" si="3"/>
        <v>SVN 1</v>
      </c>
      <c r="G8" t="str">
        <f t="shared" si="3"/>
        <v>NN Rotterdam 1</v>
      </c>
      <c r="I8" t="str">
        <f t="shared" si="0"/>
        <v xml:space="preserve"> </v>
      </c>
      <c r="J8">
        <f t="shared" si="4"/>
        <v>0</v>
      </c>
      <c r="K8">
        <f t="shared" si="4"/>
        <v>1</v>
      </c>
      <c r="L8">
        <f t="shared" si="5"/>
        <v>1</v>
      </c>
    </row>
    <row r="9" spans="1:12" hidden="1">
      <c r="A9" s="1">
        <f t="shared" si="1"/>
        <v>42055</v>
      </c>
      <c r="B9" s="1">
        <f>Letterprogramma!A4+VLOOKUP(C9,$B$33:$F$38,5)</f>
        <v>42055</v>
      </c>
      <c r="C9" t="str">
        <f>Letterprogramma!J4</f>
        <v>D</v>
      </c>
      <c r="D9" t="str">
        <f>Letterprogramma!K4</f>
        <v>F</v>
      </c>
      <c r="E9" s="4">
        <f t="shared" si="2"/>
        <v>0.83333333333333337</v>
      </c>
      <c r="F9" t="str">
        <f t="shared" si="3"/>
        <v>Vriendenschaar 7</v>
      </c>
      <c r="G9" t="str">
        <f t="shared" si="3"/>
        <v>TaLaNi 1</v>
      </c>
      <c r="I9" t="str">
        <f t="shared" si="0"/>
        <v xml:space="preserve"> </v>
      </c>
      <c r="J9">
        <f t="shared" si="4"/>
        <v>0</v>
      </c>
      <c r="K9">
        <f t="shared" si="4"/>
        <v>0</v>
      </c>
      <c r="L9">
        <f t="shared" si="5"/>
        <v>0</v>
      </c>
    </row>
    <row r="10" spans="1:12" hidden="1">
      <c r="A10" s="1">
        <f t="shared" si="1"/>
        <v>42076</v>
      </c>
      <c r="B10" s="1">
        <f>Letterprogramma!A5+VLOOKUP(C10,$B$33:$F$38,5)</f>
        <v>42076</v>
      </c>
      <c r="C10" t="str">
        <f>Letterprogramma!F5</f>
        <v>E</v>
      </c>
      <c r="D10" t="str">
        <f>Letterprogramma!G5</f>
        <v>A</v>
      </c>
      <c r="E10" s="4">
        <f t="shared" si="2"/>
        <v>0.83333333333333337</v>
      </c>
      <c r="F10" t="str">
        <f t="shared" si="3"/>
        <v>SVN 1</v>
      </c>
      <c r="G10" t="str">
        <f t="shared" si="3"/>
        <v>Papendrecht 4</v>
      </c>
      <c r="I10" t="str">
        <f t="shared" si="0"/>
        <v xml:space="preserve"> </v>
      </c>
      <c r="J10">
        <f t="shared" si="4"/>
        <v>0</v>
      </c>
      <c r="K10">
        <f t="shared" si="4"/>
        <v>0</v>
      </c>
      <c r="L10">
        <f t="shared" si="5"/>
        <v>0</v>
      </c>
    </row>
    <row r="11" spans="1:12">
      <c r="A11" s="1">
        <f t="shared" si="1"/>
        <v>42072</v>
      </c>
      <c r="B11" s="1">
        <f>Letterprogramma!A5+VLOOKUP(C11,$B$33:$F$38,5)</f>
        <v>42072</v>
      </c>
      <c r="C11" t="str">
        <f>Letterprogramma!H5</f>
        <v>B</v>
      </c>
      <c r="D11" t="str">
        <f>Letterprogramma!I5</f>
        <v>D</v>
      </c>
      <c r="E11" s="4">
        <f t="shared" si="2"/>
        <v>0.83333333333333337</v>
      </c>
      <c r="F11" t="str">
        <f t="shared" si="3"/>
        <v>NN Rotterdam 1</v>
      </c>
      <c r="G11" t="str">
        <f t="shared" si="3"/>
        <v>Vriendenschaar 7</v>
      </c>
      <c r="I11" t="str">
        <f t="shared" si="0"/>
        <v xml:space="preserve"> </v>
      </c>
      <c r="J11">
        <f t="shared" si="4"/>
        <v>1</v>
      </c>
      <c r="K11">
        <f t="shared" si="4"/>
        <v>0</v>
      </c>
      <c r="L11">
        <f t="shared" si="5"/>
        <v>1</v>
      </c>
    </row>
    <row r="12" spans="1:12" hidden="1">
      <c r="A12" s="1">
        <f t="shared" si="1"/>
        <v>42075</v>
      </c>
      <c r="B12" s="1">
        <f>Letterprogramma!A5+VLOOKUP(C12,$B$33:$F$38,5)</f>
        <v>42075</v>
      </c>
      <c r="C12" t="str">
        <f>Letterprogramma!J5</f>
        <v>C</v>
      </c>
      <c r="D12" t="str">
        <f>Letterprogramma!K5</f>
        <v>F</v>
      </c>
      <c r="E12" s="4">
        <f t="shared" si="2"/>
        <v>0.83333333333333337</v>
      </c>
      <c r="F12" t="str">
        <f t="shared" si="3"/>
        <v>Xerxes 3</v>
      </c>
      <c r="G12" t="str">
        <f t="shared" si="3"/>
        <v>TaLaNi 1</v>
      </c>
      <c r="I12" t="str">
        <f t="shared" si="0"/>
        <v xml:space="preserve"> </v>
      </c>
      <c r="J12">
        <f t="shared" si="4"/>
        <v>0</v>
      </c>
      <c r="K12">
        <f t="shared" si="4"/>
        <v>0</v>
      </c>
      <c r="L12">
        <f t="shared" si="5"/>
        <v>0</v>
      </c>
    </row>
    <row r="13" spans="1:12" hidden="1">
      <c r="A13" s="1">
        <f t="shared" si="1"/>
        <v>42083</v>
      </c>
      <c r="B13" s="1">
        <f>Letterprogramma!A6+VLOOKUP(C13,$B$33:$F$38,5)</f>
        <v>42083</v>
      </c>
      <c r="C13" t="str">
        <f>Letterprogramma!F6</f>
        <v>A</v>
      </c>
      <c r="D13" t="str">
        <f>Letterprogramma!G6</f>
        <v>D</v>
      </c>
      <c r="E13" s="4">
        <f t="shared" si="2"/>
        <v>0.83333333333333337</v>
      </c>
      <c r="F13" t="str">
        <f t="shared" si="3"/>
        <v>Papendrecht 4</v>
      </c>
      <c r="G13" t="str">
        <f t="shared" si="3"/>
        <v>Vriendenschaar 7</v>
      </c>
      <c r="I13" t="str">
        <f t="shared" si="0"/>
        <v xml:space="preserve"> </v>
      </c>
      <c r="J13">
        <f t="shared" si="4"/>
        <v>0</v>
      </c>
      <c r="K13">
        <f t="shared" si="4"/>
        <v>0</v>
      </c>
      <c r="L13">
        <f t="shared" si="5"/>
        <v>0</v>
      </c>
    </row>
    <row r="14" spans="1:12">
      <c r="A14" s="1">
        <f t="shared" si="1"/>
        <v>42082</v>
      </c>
      <c r="B14" s="1">
        <f>Letterprogramma!A6+VLOOKUP(C14,$B$33:$F$38,5)</f>
        <v>42082</v>
      </c>
      <c r="C14" t="str">
        <f>Letterprogramma!H6</f>
        <v>F</v>
      </c>
      <c r="D14" t="str">
        <f>Letterprogramma!I6</f>
        <v>B</v>
      </c>
      <c r="E14" s="4">
        <f t="shared" si="2"/>
        <v>0.83333333333333337</v>
      </c>
      <c r="F14" t="str">
        <f t="shared" si="3"/>
        <v>TaLaNi 1</v>
      </c>
      <c r="G14" t="str">
        <f t="shared" si="3"/>
        <v>NN Rotterdam 1</v>
      </c>
      <c r="I14" t="str">
        <f t="shared" si="0"/>
        <v xml:space="preserve"> </v>
      </c>
      <c r="J14">
        <f t="shared" si="4"/>
        <v>0</v>
      </c>
      <c r="K14">
        <f t="shared" si="4"/>
        <v>1</v>
      </c>
      <c r="L14">
        <f t="shared" si="5"/>
        <v>1</v>
      </c>
    </row>
    <row r="15" spans="1:12" hidden="1">
      <c r="A15" s="1">
        <f t="shared" si="1"/>
        <v>42082</v>
      </c>
      <c r="B15" s="1">
        <f>Letterprogramma!A6+VLOOKUP(C15,$B$33:$F$38,5)</f>
        <v>42082</v>
      </c>
      <c r="C15" t="str">
        <f>Letterprogramma!J6</f>
        <v>C</v>
      </c>
      <c r="D15" t="str">
        <f>Letterprogramma!K6</f>
        <v>E</v>
      </c>
      <c r="E15" s="4">
        <f t="shared" si="2"/>
        <v>0.83333333333333337</v>
      </c>
      <c r="F15" t="str">
        <f t="shared" si="3"/>
        <v>Xerxes 3</v>
      </c>
      <c r="G15" t="str">
        <f t="shared" si="3"/>
        <v>SVN 1</v>
      </c>
      <c r="I15" t="str">
        <f t="shared" si="0"/>
        <v xml:space="preserve"> </v>
      </c>
      <c r="J15">
        <f t="shared" si="4"/>
        <v>0</v>
      </c>
      <c r="K15">
        <f t="shared" si="4"/>
        <v>0</v>
      </c>
      <c r="L15">
        <f t="shared" si="5"/>
        <v>0</v>
      </c>
    </row>
    <row r="16" spans="1:12">
      <c r="A16" s="1">
        <f t="shared" si="1"/>
        <v>42086</v>
      </c>
      <c r="B16" s="1">
        <f>Letterprogramma!A7+VLOOKUP(C16,$B$33:$F$38,5)</f>
        <v>42086</v>
      </c>
      <c r="C16" t="str">
        <f>Letterprogramma!F7</f>
        <v>B</v>
      </c>
      <c r="D16" t="str">
        <f>Letterprogramma!G7</f>
        <v>A</v>
      </c>
      <c r="E16" s="4">
        <f t="shared" si="2"/>
        <v>0.83333333333333337</v>
      </c>
      <c r="F16" t="str">
        <f t="shared" si="3"/>
        <v>NN Rotterdam 1</v>
      </c>
      <c r="G16" t="str">
        <f t="shared" si="3"/>
        <v>Papendrecht 4</v>
      </c>
      <c r="I16" t="str">
        <f t="shared" si="0"/>
        <v xml:space="preserve"> </v>
      </c>
      <c r="J16">
        <f t="shared" si="4"/>
        <v>1</v>
      </c>
      <c r="K16">
        <f t="shared" si="4"/>
        <v>0</v>
      </c>
      <c r="L16">
        <f t="shared" si="5"/>
        <v>1</v>
      </c>
    </row>
    <row r="17" spans="1:12" hidden="1">
      <c r="A17" s="1">
        <f t="shared" si="1"/>
        <v>42090</v>
      </c>
      <c r="B17" s="1">
        <f>Letterprogramma!A7+VLOOKUP(C17,$B$33:$F$38,5)</f>
        <v>42090</v>
      </c>
      <c r="C17" t="str">
        <f>Letterprogramma!H7</f>
        <v>D</v>
      </c>
      <c r="D17" t="str">
        <f>Letterprogramma!I7</f>
        <v>C</v>
      </c>
      <c r="E17" s="4">
        <f t="shared" si="2"/>
        <v>0.83333333333333337</v>
      </c>
      <c r="F17" t="str">
        <f t="shared" si="3"/>
        <v>Vriendenschaar 7</v>
      </c>
      <c r="G17" t="str">
        <f t="shared" si="3"/>
        <v>Xerxes 3</v>
      </c>
      <c r="I17" t="str">
        <f t="shared" si="0"/>
        <v xml:space="preserve"> </v>
      </c>
      <c r="J17">
        <f t="shared" si="4"/>
        <v>0</v>
      </c>
      <c r="K17">
        <f t="shared" si="4"/>
        <v>0</v>
      </c>
      <c r="L17">
        <f t="shared" si="5"/>
        <v>0</v>
      </c>
    </row>
    <row r="18" spans="1:12" hidden="1">
      <c r="A18" s="1">
        <f t="shared" si="1"/>
        <v>42089</v>
      </c>
      <c r="B18" s="1">
        <f>Letterprogramma!A7+VLOOKUP(C18,$B$33:$F$38,5)</f>
        <v>42089</v>
      </c>
      <c r="C18" t="str">
        <f>Letterprogramma!J7</f>
        <v>F</v>
      </c>
      <c r="D18" t="str">
        <f>Letterprogramma!K7</f>
        <v>E</v>
      </c>
      <c r="E18" s="4">
        <f t="shared" si="2"/>
        <v>0.83333333333333337</v>
      </c>
      <c r="F18" t="str">
        <f t="shared" ref="F18:G30" si="6">VLOOKUP(C18,$B$33:$C$38,2)</f>
        <v>TaLaNi 1</v>
      </c>
      <c r="G18" t="str">
        <f t="shared" si="6"/>
        <v>SVN 1</v>
      </c>
      <c r="I18" t="str">
        <f t="shared" si="0"/>
        <v xml:space="preserve"> </v>
      </c>
      <c r="J18">
        <f t="shared" si="4"/>
        <v>0</v>
      </c>
      <c r="K18">
        <f t="shared" si="4"/>
        <v>0</v>
      </c>
      <c r="L18">
        <f t="shared" si="5"/>
        <v>0</v>
      </c>
    </row>
    <row r="19" spans="1:12" hidden="1">
      <c r="A19" s="1">
        <f t="shared" si="1"/>
        <v>42097</v>
      </c>
      <c r="B19" s="1">
        <f>Letterprogramma!A8+VLOOKUP(C19,$B$33:$F$38,5)</f>
        <v>42097</v>
      </c>
      <c r="C19" t="str">
        <f>Letterprogramma!F8</f>
        <v>A</v>
      </c>
      <c r="D19" t="str">
        <f>Letterprogramma!G8</f>
        <v>F</v>
      </c>
      <c r="E19" s="4">
        <f t="shared" si="2"/>
        <v>0.83333333333333337</v>
      </c>
      <c r="F19" t="str">
        <f t="shared" si="6"/>
        <v>Papendrecht 4</v>
      </c>
      <c r="G19" t="str">
        <f t="shared" si="6"/>
        <v>TaLaNi 1</v>
      </c>
      <c r="H19" s="6"/>
      <c r="I19" t="str">
        <f t="shared" si="0"/>
        <v xml:space="preserve"> </v>
      </c>
      <c r="J19">
        <f t="shared" si="4"/>
        <v>0</v>
      </c>
      <c r="K19">
        <f t="shared" si="4"/>
        <v>0</v>
      </c>
      <c r="L19">
        <f t="shared" si="5"/>
        <v>0</v>
      </c>
    </row>
    <row r="20" spans="1:12">
      <c r="A20" s="1">
        <f t="shared" si="1"/>
        <v>42096</v>
      </c>
      <c r="B20" s="1">
        <f>Letterprogramma!A8+VLOOKUP(C20,$B$33:$F$38,5)</f>
        <v>42096</v>
      </c>
      <c r="C20" t="str">
        <f>Letterprogramma!H8</f>
        <v>C</v>
      </c>
      <c r="D20" t="str">
        <f>Letterprogramma!I8</f>
        <v>B</v>
      </c>
      <c r="E20" s="4">
        <f t="shared" si="2"/>
        <v>0.83333333333333337</v>
      </c>
      <c r="F20" t="str">
        <f t="shared" si="6"/>
        <v>Xerxes 3</v>
      </c>
      <c r="G20" t="str">
        <f t="shared" si="6"/>
        <v>NN Rotterdam 1</v>
      </c>
      <c r="I20" t="str">
        <f t="shared" si="0"/>
        <v xml:space="preserve"> </v>
      </c>
      <c r="J20">
        <f t="shared" si="4"/>
        <v>0</v>
      </c>
      <c r="K20">
        <f t="shared" si="4"/>
        <v>1</v>
      </c>
      <c r="L20">
        <f t="shared" si="5"/>
        <v>1</v>
      </c>
    </row>
    <row r="21" spans="1:12" hidden="1">
      <c r="A21" s="1">
        <f t="shared" si="1"/>
        <v>42097</v>
      </c>
      <c r="B21" s="1">
        <f>Letterprogramma!A8+VLOOKUP(C21,$B$33:$F$38,5)</f>
        <v>42097</v>
      </c>
      <c r="C21" t="str">
        <f>Letterprogramma!J8</f>
        <v>E</v>
      </c>
      <c r="D21" t="str">
        <f>Letterprogramma!K8</f>
        <v>D</v>
      </c>
      <c r="E21" s="4">
        <f t="shared" si="2"/>
        <v>0.83333333333333337</v>
      </c>
      <c r="F21" t="str">
        <f t="shared" si="6"/>
        <v>SVN 1</v>
      </c>
      <c r="G21" t="str">
        <f t="shared" si="6"/>
        <v>Vriendenschaar 7</v>
      </c>
      <c r="I21" t="str">
        <f t="shared" si="0"/>
        <v xml:space="preserve"> </v>
      </c>
      <c r="J21">
        <f t="shared" si="4"/>
        <v>0</v>
      </c>
      <c r="K21">
        <f t="shared" si="4"/>
        <v>0</v>
      </c>
      <c r="L21">
        <f t="shared" si="5"/>
        <v>0</v>
      </c>
    </row>
    <row r="22" spans="1:12" hidden="1">
      <c r="A22" s="1">
        <f t="shared" si="1"/>
        <v>42103</v>
      </c>
      <c r="B22" s="1">
        <f>Letterprogramma!A9+VLOOKUP(C22,$B$33:$F$38,5)</f>
        <v>42103</v>
      </c>
      <c r="C22" t="str">
        <f>Letterprogramma!F9</f>
        <v>C</v>
      </c>
      <c r="D22" t="str">
        <f>Letterprogramma!G9</f>
        <v>A</v>
      </c>
      <c r="E22" s="4">
        <f t="shared" si="2"/>
        <v>0.83333333333333337</v>
      </c>
      <c r="F22" t="str">
        <f t="shared" si="6"/>
        <v>Xerxes 3</v>
      </c>
      <c r="G22" t="str">
        <f t="shared" si="6"/>
        <v>Papendrecht 4</v>
      </c>
      <c r="I22" t="str">
        <f t="shared" si="0"/>
        <v xml:space="preserve"> </v>
      </c>
      <c r="J22">
        <f t="shared" si="4"/>
        <v>0</v>
      </c>
      <c r="K22">
        <f t="shared" si="4"/>
        <v>0</v>
      </c>
      <c r="L22">
        <f t="shared" si="5"/>
        <v>0</v>
      </c>
    </row>
    <row r="23" spans="1:12">
      <c r="A23" s="1">
        <f>B23+28</f>
        <v>42128</v>
      </c>
      <c r="B23" s="1">
        <f>Letterprogramma!A9+VLOOKUP(C23,$B$33:$F$38,5)</f>
        <v>42100</v>
      </c>
      <c r="C23" t="str">
        <f>Letterprogramma!H9</f>
        <v>B</v>
      </c>
      <c r="D23" t="str">
        <f>Letterprogramma!I9</f>
        <v>E</v>
      </c>
      <c r="E23" s="4">
        <f t="shared" si="2"/>
        <v>0.83333333333333337</v>
      </c>
      <c r="F23" t="str">
        <f t="shared" si="6"/>
        <v>NN Rotterdam 1</v>
      </c>
      <c r="G23" t="str">
        <f t="shared" si="6"/>
        <v>SVN 1</v>
      </c>
      <c r="I23" t="str">
        <f t="shared" si="0"/>
        <v>VERPLAATST</v>
      </c>
      <c r="J23">
        <f t="shared" si="4"/>
        <v>1</v>
      </c>
      <c r="K23">
        <f t="shared" si="4"/>
        <v>0</v>
      </c>
      <c r="L23">
        <f t="shared" si="5"/>
        <v>1</v>
      </c>
    </row>
    <row r="24" spans="1:12" hidden="1">
      <c r="A24" s="1">
        <f t="shared" si="1"/>
        <v>42103</v>
      </c>
      <c r="B24" s="1">
        <f>Letterprogramma!A9+VLOOKUP(C24,$B$33:$F$38,5)</f>
        <v>42103</v>
      </c>
      <c r="C24" t="str">
        <f>Letterprogramma!J9</f>
        <v>F</v>
      </c>
      <c r="D24" t="str">
        <f>Letterprogramma!K9</f>
        <v>D</v>
      </c>
      <c r="E24" s="4">
        <f t="shared" si="2"/>
        <v>0.83333333333333337</v>
      </c>
      <c r="F24" t="str">
        <f t="shared" si="6"/>
        <v>TaLaNi 1</v>
      </c>
      <c r="G24" t="str">
        <f t="shared" si="6"/>
        <v>Vriendenschaar 7</v>
      </c>
      <c r="I24" t="str">
        <f t="shared" si="0"/>
        <v xml:space="preserve"> </v>
      </c>
      <c r="J24">
        <f t="shared" si="4"/>
        <v>0</v>
      </c>
      <c r="K24">
        <f t="shared" si="4"/>
        <v>0</v>
      </c>
      <c r="L24">
        <f t="shared" si="5"/>
        <v>0</v>
      </c>
    </row>
    <row r="25" spans="1:12" hidden="1">
      <c r="A25" s="1">
        <f t="shared" si="1"/>
        <v>42111</v>
      </c>
      <c r="B25" s="1">
        <f>Letterprogramma!A10+VLOOKUP(C25,$B$33:$F$38,5)</f>
        <v>42111</v>
      </c>
      <c r="C25" t="str">
        <f>Letterprogramma!F10</f>
        <v>A</v>
      </c>
      <c r="D25" t="str">
        <f>Letterprogramma!G10</f>
        <v>E</v>
      </c>
      <c r="E25" s="4">
        <f t="shared" si="2"/>
        <v>0.83333333333333337</v>
      </c>
      <c r="F25" t="str">
        <f t="shared" si="6"/>
        <v>Papendrecht 4</v>
      </c>
      <c r="G25" t="str">
        <f t="shared" si="6"/>
        <v>SVN 1</v>
      </c>
      <c r="I25" t="str">
        <f t="shared" si="0"/>
        <v xml:space="preserve"> </v>
      </c>
      <c r="J25">
        <f t="shared" si="4"/>
        <v>0</v>
      </c>
      <c r="K25">
        <f t="shared" si="4"/>
        <v>0</v>
      </c>
      <c r="L25">
        <f t="shared" si="5"/>
        <v>0</v>
      </c>
    </row>
    <row r="26" spans="1:12">
      <c r="A26" s="1">
        <f t="shared" si="1"/>
        <v>42111</v>
      </c>
      <c r="B26" s="1">
        <f>Letterprogramma!A10+VLOOKUP(C26,$B$33:$F$38,5)</f>
        <v>42111</v>
      </c>
      <c r="C26" t="str">
        <f>Letterprogramma!H10</f>
        <v>D</v>
      </c>
      <c r="D26" t="str">
        <f>Letterprogramma!I10</f>
        <v>B</v>
      </c>
      <c r="E26" s="4">
        <f t="shared" si="2"/>
        <v>0.83333333333333337</v>
      </c>
      <c r="F26" t="str">
        <f t="shared" si="6"/>
        <v>Vriendenschaar 7</v>
      </c>
      <c r="G26" t="str">
        <f t="shared" si="6"/>
        <v>NN Rotterdam 1</v>
      </c>
      <c r="I26" t="str">
        <f t="shared" si="0"/>
        <v xml:space="preserve"> </v>
      </c>
      <c r="J26">
        <f t="shared" si="4"/>
        <v>0</v>
      </c>
      <c r="K26">
        <f t="shared" si="4"/>
        <v>1</v>
      </c>
      <c r="L26">
        <f t="shared" si="5"/>
        <v>1</v>
      </c>
    </row>
    <row r="27" spans="1:12" hidden="1">
      <c r="A27" s="1">
        <f t="shared" si="1"/>
        <v>42110</v>
      </c>
      <c r="B27" s="1">
        <f>Letterprogramma!A10+VLOOKUP(C27,$B$33:$F$38,5)</f>
        <v>42110</v>
      </c>
      <c r="C27" t="str">
        <f>Letterprogramma!J10</f>
        <v>F</v>
      </c>
      <c r="D27" t="str">
        <f>Letterprogramma!K10</f>
        <v>C</v>
      </c>
      <c r="E27" s="4">
        <f t="shared" si="2"/>
        <v>0.83333333333333337</v>
      </c>
      <c r="F27" t="str">
        <f t="shared" si="6"/>
        <v>TaLaNi 1</v>
      </c>
      <c r="G27" t="str">
        <f t="shared" si="6"/>
        <v>Xerxes 3</v>
      </c>
      <c r="I27" t="str">
        <f t="shared" si="0"/>
        <v xml:space="preserve"> </v>
      </c>
      <c r="J27">
        <f t="shared" si="4"/>
        <v>0</v>
      </c>
      <c r="K27">
        <f t="shared" si="4"/>
        <v>0</v>
      </c>
      <c r="L27">
        <f t="shared" si="5"/>
        <v>0</v>
      </c>
    </row>
    <row r="28" spans="1:12" hidden="1">
      <c r="A28" s="1">
        <f t="shared" si="1"/>
        <v>42118</v>
      </c>
      <c r="B28" s="1">
        <f>Letterprogramma!A11+VLOOKUP(C28,$B$33:$F$38,5)</f>
        <v>42118</v>
      </c>
      <c r="C28" t="str">
        <f>Letterprogramma!F11</f>
        <v>D</v>
      </c>
      <c r="D28" t="str">
        <f>Letterprogramma!G11</f>
        <v>A</v>
      </c>
      <c r="E28" s="4">
        <f t="shared" si="2"/>
        <v>0.83333333333333337</v>
      </c>
      <c r="F28" t="str">
        <f t="shared" si="6"/>
        <v>Vriendenschaar 7</v>
      </c>
      <c r="G28" t="str">
        <f t="shared" si="6"/>
        <v>Papendrecht 4</v>
      </c>
      <c r="I28" t="str">
        <f t="shared" si="0"/>
        <v xml:space="preserve"> </v>
      </c>
      <c r="J28">
        <f t="shared" si="4"/>
        <v>0</v>
      </c>
      <c r="K28">
        <f t="shared" si="4"/>
        <v>0</v>
      </c>
      <c r="L28">
        <f t="shared" si="5"/>
        <v>0</v>
      </c>
    </row>
    <row r="29" spans="1:12">
      <c r="A29" s="1">
        <f t="shared" si="1"/>
        <v>42114</v>
      </c>
      <c r="B29" s="1">
        <f>Letterprogramma!A11+VLOOKUP(C29,$B$33:$F$38,5)</f>
        <v>42114</v>
      </c>
      <c r="C29" t="str">
        <f>Letterprogramma!H11</f>
        <v>B</v>
      </c>
      <c r="D29" t="str">
        <f>Letterprogramma!I11</f>
        <v>F</v>
      </c>
      <c r="E29" s="4">
        <f t="shared" si="2"/>
        <v>0.83333333333333337</v>
      </c>
      <c r="F29" t="str">
        <f t="shared" si="6"/>
        <v>NN Rotterdam 1</v>
      </c>
      <c r="G29" t="str">
        <f t="shared" si="6"/>
        <v>TaLaNi 1</v>
      </c>
      <c r="I29" t="str">
        <f t="shared" si="0"/>
        <v xml:space="preserve"> </v>
      </c>
      <c r="J29">
        <f t="shared" si="4"/>
        <v>1</v>
      </c>
      <c r="K29">
        <f t="shared" si="4"/>
        <v>0</v>
      </c>
      <c r="L29">
        <f t="shared" si="5"/>
        <v>1</v>
      </c>
    </row>
    <row r="30" spans="1:12" hidden="1">
      <c r="A30" s="1">
        <f t="shared" si="1"/>
        <v>42118</v>
      </c>
      <c r="B30" s="1">
        <f>Letterprogramma!A11+VLOOKUP(C30,$B$33:$F$38,5)</f>
        <v>42118</v>
      </c>
      <c r="C30" t="str">
        <f>Letterprogramma!J11</f>
        <v>E</v>
      </c>
      <c r="D30" t="str">
        <f>Letterprogramma!K11</f>
        <v>C</v>
      </c>
      <c r="E30" s="4">
        <f t="shared" si="2"/>
        <v>0.83333333333333337</v>
      </c>
      <c r="F30" t="str">
        <f t="shared" si="6"/>
        <v>SVN 1</v>
      </c>
      <c r="G30" t="str">
        <f t="shared" si="6"/>
        <v>Xerxes 3</v>
      </c>
      <c r="I30" t="str">
        <f>IF(A30=B30," ","VERPLAATST")</f>
        <v xml:space="preserve"> </v>
      </c>
      <c r="J30">
        <f t="shared" si="4"/>
        <v>0</v>
      </c>
      <c r="K30">
        <f t="shared" si="4"/>
        <v>0</v>
      </c>
      <c r="L30">
        <f t="shared" si="5"/>
        <v>0</v>
      </c>
    </row>
    <row r="32" spans="1:12">
      <c r="C32">
        <f>Indeling!A1</f>
        <v>2</v>
      </c>
      <c r="D32" t="str">
        <f>Indeling!B1</f>
        <v>klasse - Poule F</v>
      </c>
    </row>
    <row r="33" spans="2:7">
      <c r="B33" t="s">
        <v>30</v>
      </c>
      <c r="C33" t="str">
        <f>Indeling!B2</f>
        <v>Papendrecht 4</v>
      </c>
      <c r="D33" s="4" t="str">
        <f>Indeling!C2</f>
        <v>VR</v>
      </c>
      <c r="E33" s="4">
        <f>Indeling!D2</f>
        <v>0.83333333333333337</v>
      </c>
      <c r="F33">
        <f>VLOOKUP(D33,Indeling!$G$79:$H$84,2)</f>
        <v>4</v>
      </c>
      <c r="G33" t="str">
        <f>MID(D32,8,1)</f>
        <v>-</v>
      </c>
    </row>
    <row r="34" spans="2:7">
      <c r="B34" t="s">
        <v>31</v>
      </c>
      <c r="C34" t="str">
        <f>Indeling!B3</f>
        <v>NN Rotterdam 1</v>
      </c>
      <c r="D34" s="4" t="str">
        <f>Indeling!C3</f>
        <v>MA</v>
      </c>
      <c r="E34" s="4">
        <f>Indeling!D3</f>
        <v>0.83333333333333337</v>
      </c>
      <c r="F34">
        <f>VLOOKUP(D34,Indeling!$G$79:$H$84,2)</f>
        <v>0</v>
      </c>
      <c r="G34" t="str">
        <f>G33</f>
        <v>-</v>
      </c>
    </row>
    <row r="35" spans="2:7">
      <c r="B35" t="s">
        <v>32</v>
      </c>
      <c r="C35" t="str">
        <f>Indeling!B4</f>
        <v>Xerxes 3</v>
      </c>
      <c r="D35" s="4" t="str">
        <f>Indeling!C4</f>
        <v>DO</v>
      </c>
      <c r="E35" s="4">
        <f>Indeling!D4</f>
        <v>0.83333333333333337</v>
      </c>
      <c r="F35">
        <f>VLOOKUP(D35,Indeling!$G$79:$H$84,2)</f>
        <v>3</v>
      </c>
      <c r="G35" t="str">
        <f>G34</f>
        <v>-</v>
      </c>
    </row>
    <row r="36" spans="2:7">
      <c r="B36" t="s">
        <v>33</v>
      </c>
      <c r="C36" t="str">
        <f>Indeling!B5</f>
        <v>Vriendenschaar 7</v>
      </c>
      <c r="D36" s="4" t="str">
        <f>Indeling!C5</f>
        <v>VR</v>
      </c>
      <c r="E36" s="4">
        <f>Indeling!D5</f>
        <v>0.83333333333333337</v>
      </c>
      <c r="F36">
        <f>VLOOKUP(D36,Indeling!$G$79:$H$84,2)</f>
        <v>4</v>
      </c>
      <c r="G36" t="str">
        <f>G35</f>
        <v>-</v>
      </c>
    </row>
    <row r="37" spans="2:7">
      <c r="B37" t="s">
        <v>34</v>
      </c>
      <c r="C37" t="str">
        <f>Indeling!B6</f>
        <v>SVN 1</v>
      </c>
      <c r="D37" s="4" t="str">
        <f>Indeling!C6</f>
        <v>VR</v>
      </c>
      <c r="E37" s="4">
        <f>Indeling!D6</f>
        <v>0.83333333333333337</v>
      </c>
      <c r="F37">
        <f>VLOOKUP(D37,Indeling!$G$79:$H$84,2)</f>
        <v>4</v>
      </c>
      <c r="G37" t="str">
        <f>G36</f>
        <v>-</v>
      </c>
    </row>
    <row r="38" spans="2:7">
      <c r="B38" t="s">
        <v>35</v>
      </c>
      <c r="C38" t="str">
        <f>Indeling!B7</f>
        <v>TaLaNi 1</v>
      </c>
      <c r="D38" s="4" t="str">
        <f>Indeling!C7</f>
        <v>DO</v>
      </c>
      <c r="E38" s="4">
        <f>Indeling!D7</f>
        <v>0.83333333333333337</v>
      </c>
      <c r="F38">
        <f>VLOOKUP(D38,Indeling!$G$79:$H$84,2)</f>
        <v>3</v>
      </c>
      <c r="G38" t="str">
        <f>G37</f>
        <v>-</v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sqref="A1:G29"/>
    </sheetView>
  </sheetViews>
  <sheetFormatPr defaultRowHeight="15"/>
  <cols>
    <col min="2" max="2" width="9.140625" hidden="1" customWidth="1"/>
    <col min="3" max="3" width="3.42578125" hidden="1" customWidth="1"/>
    <col min="4" max="4" width="4.140625" hidden="1" customWidth="1"/>
    <col min="6" max="6" width="18.140625" customWidth="1"/>
    <col min="7" max="7" width="18.7109375" customWidth="1"/>
  </cols>
  <sheetData>
    <row r="1" spans="1:12">
      <c r="A1" s="1">
        <f>B1</f>
        <v>42034</v>
      </c>
      <c r="B1" s="1">
        <f>Letterprogramma!A2+VLOOKUP(C1,$B$33:$F$38,5)</f>
        <v>42034</v>
      </c>
      <c r="C1" t="str">
        <f>Letterprogramma!F2</f>
        <v>A</v>
      </c>
      <c r="D1" t="str">
        <f>Letterprogramma!G2</f>
        <v>B</v>
      </c>
      <c r="E1" s="4">
        <f t="shared" ref="E1:E30" si="0">VLOOKUP(C1,$B$33:$E$38,4)</f>
        <v>0.83333333333333337</v>
      </c>
      <c r="F1" t="str">
        <f>VLOOKUP(C1,$B$33:$C$38,2)</f>
        <v>Combat 2</v>
      </c>
      <c r="G1" t="str">
        <f>VLOOKUP(D1,$B$33:$C$38,2)</f>
        <v>NN Rotterdam 2</v>
      </c>
      <c r="I1" t="str">
        <f t="shared" ref="I1:I29" si="1">IF(A1=B1," ","VERPLAATST")</f>
        <v xml:space="preserve"> </v>
      </c>
      <c r="J1">
        <f>IF(MID(F1,1,12)="NN Rotterdam",1,0)</f>
        <v>0</v>
      </c>
      <c r="K1">
        <f>IF(MID(G1,1,12)="NN Rotterdam",1,0)</f>
        <v>1</v>
      </c>
      <c r="L1">
        <f>J1+K1</f>
        <v>1</v>
      </c>
    </row>
    <row r="2" spans="1:12" hidden="1">
      <c r="A2" s="1">
        <f t="shared" ref="A2:A30" si="2">B2</f>
        <v>42034</v>
      </c>
      <c r="B2" s="1">
        <f>Letterprogramma!A2+VLOOKUP(C2,$B$33:$F$38,5)</f>
        <v>42034</v>
      </c>
      <c r="C2" t="str">
        <f>Letterprogramma!H2</f>
        <v>C</v>
      </c>
      <c r="D2" t="str">
        <f>Letterprogramma!I2</f>
        <v>D</v>
      </c>
      <c r="E2" s="4">
        <f t="shared" si="0"/>
        <v>0.83333333333333337</v>
      </c>
      <c r="F2" t="str">
        <f t="shared" ref="F2:G17" si="3">VLOOKUP(C2,$B$33:$C$38,2)</f>
        <v>Alexandria '66 7</v>
      </c>
      <c r="G2" t="str">
        <f t="shared" si="3"/>
        <v>De Sprint 4</v>
      </c>
      <c r="I2" t="str">
        <f t="shared" si="1"/>
        <v xml:space="preserve"> </v>
      </c>
      <c r="J2">
        <f t="shared" ref="J2:K30" si="4">IF(MID(F2,1,12)="NN Rotterdam",1,0)</f>
        <v>0</v>
      </c>
      <c r="K2">
        <f t="shared" si="4"/>
        <v>0</v>
      </c>
      <c r="L2">
        <f t="shared" ref="L2:L30" si="5">J2+K2</f>
        <v>0</v>
      </c>
    </row>
    <row r="3" spans="1:12" hidden="1">
      <c r="A3" s="1">
        <f t="shared" si="2"/>
        <v>42033</v>
      </c>
      <c r="B3" s="1">
        <f>Letterprogramma!A2+VLOOKUP(C3,$B$33:$F$38,5)</f>
        <v>42033</v>
      </c>
      <c r="C3" t="str">
        <f>Letterprogramma!J2</f>
        <v>E</v>
      </c>
      <c r="D3" t="str">
        <f>Letterprogramma!K2</f>
        <v>F</v>
      </c>
      <c r="E3" s="4">
        <f t="shared" si="0"/>
        <v>0.83333333333333337</v>
      </c>
      <c r="F3" t="str">
        <f t="shared" si="3"/>
        <v>De Treffers (M) 1</v>
      </c>
      <c r="G3" t="str">
        <f t="shared" si="3"/>
        <v>TOG 3</v>
      </c>
      <c r="I3" t="str">
        <f t="shared" si="1"/>
        <v xml:space="preserve"> </v>
      </c>
      <c r="J3">
        <f t="shared" si="4"/>
        <v>0</v>
      </c>
      <c r="K3">
        <f t="shared" si="4"/>
        <v>0</v>
      </c>
      <c r="L3">
        <f t="shared" si="5"/>
        <v>0</v>
      </c>
    </row>
    <row r="4" spans="1:12" hidden="1">
      <c r="A4" s="1">
        <f t="shared" si="2"/>
        <v>42041</v>
      </c>
      <c r="B4" s="1">
        <f>Letterprogramma!A3+VLOOKUP(C4,$B$33:$F$38,5)</f>
        <v>42041</v>
      </c>
      <c r="C4" t="str">
        <f>Letterprogramma!F3</f>
        <v>F</v>
      </c>
      <c r="D4" t="str">
        <f>Letterprogramma!G3</f>
        <v>A</v>
      </c>
      <c r="E4" s="4">
        <f t="shared" si="0"/>
        <v>0.8125</v>
      </c>
      <c r="F4" t="str">
        <f t="shared" si="3"/>
        <v>TOG 3</v>
      </c>
      <c r="G4" t="str">
        <f t="shared" si="3"/>
        <v>Combat 2</v>
      </c>
      <c r="I4" t="str">
        <f t="shared" si="1"/>
        <v xml:space="preserve"> </v>
      </c>
      <c r="J4">
        <f t="shared" si="4"/>
        <v>0</v>
      </c>
      <c r="K4">
        <f t="shared" si="4"/>
        <v>0</v>
      </c>
      <c r="L4">
        <f t="shared" si="5"/>
        <v>0</v>
      </c>
    </row>
    <row r="5" spans="1:12">
      <c r="A5" s="1">
        <f t="shared" si="2"/>
        <v>42037</v>
      </c>
      <c r="B5" s="1">
        <f>Letterprogramma!A3+VLOOKUP(C5,$B$33:$F$38,5)</f>
        <v>42037</v>
      </c>
      <c r="C5" t="str">
        <f>Letterprogramma!H3</f>
        <v>B</v>
      </c>
      <c r="D5" t="str">
        <f>Letterprogramma!I3</f>
        <v>C</v>
      </c>
      <c r="E5" s="4">
        <f t="shared" si="0"/>
        <v>0.83333333333333337</v>
      </c>
      <c r="F5" t="str">
        <f t="shared" si="3"/>
        <v>NN Rotterdam 2</v>
      </c>
      <c r="G5" t="str">
        <f t="shared" si="3"/>
        <v>Alexandria '66 7</v>
      </c>
      <c r="I5" t="str">
        <f t="shared" si="1"/>
        <v xml:space="preserve"> </v>
      </c>
      <c r="J5">
        <f t="shared" si="4"/>
        <v>1</v>
      </c>
      <c r="K5">
        <f t="shared" si="4"/>
        <v>0</v>
      </c>
      <c r="L5">
        <f t="shared" si="5"/>
        <v>1</v>
      </c>
    </row>
    <row r="6" spans="1:12" hidden="1">
      <c r="A6" s="1">
        <f t="shared" si="2"/>
        <v>42041</v>
      </c>
      <c r="B6" s="1">
        <f>Letterprogramma!A3+VLOOKUP(C6,$B$33:$F$38,5)</f>
        <v>42041</v>
      </c>
      <c r="C6" t="str">
        <f>Letterprogramma!J3</f>
        <v>D</v>
      </c>
      <c r="D6" t="str">
        <f>Letterprogramma!K3</f>
        <v>E</v>
      </c>
      <c r="E6" s="4">
        <f t="shared" si="0"/>
        <v>0.82291666666666663</v>
      </c>
      <c r="F6" t="str">
        <f t="shared" si="3"/>
        <v>De Sprint 4</v>
      </c>
      <c r="G6" t="str">
        <f t="shared" si="3"/>
        <v>De Treffers (M) 1</v>
      </c>
      <c r="I6" t="str">
        <f t="shared" si="1"/>
        <v xml:space="preserve"> </v>
      </c>
      <c r="J6">
        <f t="shared" si="4"/>
        <v>0</v>
      </c>
      <c r="K6">
        <f t="shared" si="4"/>
        <v>0</v>
      </c>
      <c r="L6">
        <f t="shared" si="5"/>
        <v>0</v>
      </c>
    </row>
    <row r="7" spans="1:12" hidden="1">
      <c r="A7" s="10">
        <f t="shared" si="2"/>
        <v>42055</v>
      </c>
      <c r="B7" s="10">
        <f>Letterprogramma!A4+VLOOKUP(C7,$B$33:$F$38,5)</f>
        <v>42055</v>
      </c>
      <c r="C7" s="17" t="str">
        <f>Letterprogramma!F4</f>
        <v>A</v>
      </c>
      <c r="D7" s="17" t="str">
        <f>Letterprogramma!G4</f>
        <v>C</v>
      </c>
      <c r="E7" s="18">
        <f t="shared" si="0"/>
        <v>0.83333333333333337</v>
      </c>
      <c r="F7" s="17" t="str">
        <f t="shared" si="3"/>
        <v>Combat 2</v>
      </c>
      <c r="G7" s="17" t="str">
        <f t="shared" si="3"/>
        <v>Alexandria '66 7</v>
      </c>
      <c r="I7" t="str">
        <f t="shared" si="1"/>
        <v xml:space="preserve"> </v>
      </c>
      <c r="J7">
        <f t="shared" si="4"/>
        <v>0</v>
      </c>
      <c r="K7">
        <f t="shared" si="4"/>
        <v>0</v>
      </c>
      <c r="L7">
        <f t="shared" si="5"/>
        <v>0</v>
      </c>
    </row>
    <row r="8" spans="1:12">
      <c r="A8" s="1">
        <f t="shared" si="2"/>
        <v>42054</v>
      </c>
      <c r="B8" s="1">
        <f>Letterprogramma!A4+VLOOKUP(C8,$B$33:$F$38,5)</f>
        <v>42054</v>
      </c>
      <c r="C8" t="str">
        <f>Letterprogramma!H4</f>
        <v>E</v>
      </c>
      <c r="D8" t="str">
        <f>Letterprogramma!I4</f>
        <v>B</v>
      </c>
      <c r="E8" s="4">
        <f t="shared" si="0"/>
        <v>0.83333333333333337</v>
      </c>
      <c r="F8" t="str">
        <f t="shared" si="3"/>
        <v>De Treffers (M) 1</v>
      </c>
      <c r="G8" t="str">
        <f t="shared" si="3"/>
        <v>NN Rotterdam 2</v>
      </c>
      <c r="I8" t="str">
        <f t="shared" si="1"/>
        <v xml:space="preserve"> </v>
      </c>
      <c r="J8">
        <f t="shared" si="4"/>
        <v>0</v>
      </c>
      <c r="K8">
        <f t="shared" si="4"/>
        <v>1</v>
      </c>
      <c r="L8">
        <f t="shared" si="5"/>
        <v>1</v>
      </c>
    </row>
    <row r="9" spans="1:12" hidden="1">
      <c r="A9" s="1">
        <f t="shared" si="2"/>
        <v>42055</v>
      </c>
      <c r="B9" s="1">
        <f>Letterprogramma!A4+VLOOKUP(C9,$B$33:$F$38,5)</f>
        <v>42055</v>
      </c>
      <c r="C9" t="str">
        <f>Letterprogramma!J4</f>
        <v>D</v>
      </c>
      <c r="D9" t="str">
        <f>Letterprogramma!K4</f>
        <v>F</v>
      </c>
      <c r="E9" s="4">
        <f t="shared" si="0"/>
        <v>0.82291666666666663</v>
      </c>
      <c r="F9" t="str">
        <f t="shared" si="3"/>
        <v>De Sprint 4</v>
      </c>
      <c r="G9" t="str">
        <f t="shared" si="3"/>
        <v>TOG 3</v>
      </c>
      <c r="I9" t="str">
        <f t="shared" si="1"/>
        <v xml:space="preserve"> </v>
      </c>
      <c r="J9">
        <f t="shared" si="4"/>
        <v>0</v>
      </c>
      <c r="K9">
        <f t="shared" si="4"/>
        <v>0</v>
      </c>
      <c r="L9">
        <f t="shared" si="5"/>
        <v>0</v>
      </c>
    </row>
    <row r="10" spans="1:12" hidden="1">
      <c r="A10" s="1">
        <f t="shared" si="2"/>
        <v>42075</v>
      </c>
      <c r="B10" s="1">
        <f>Letterprogramma!A5+VLOOKUP(C10,$B$33:$F$38,5)</f>
        <v>42075</v>
      </c>
      <c r="C10" t="str">
        <f>Letterprogramma!F5</f>
        <v>E</v>
      </c>
      <c r="D10" t="str">
        <f>Letterprogramma!G5</f>
        <v>A</v>
      </c>
      <c r="E10" s="4">
        <f t="shared" si="0"/>
        <v>0.83333333333333337</v>
      </c>
      <c r="F10" t="str">
        <f t="shared" si="3"/>
        <v>De Treffers (M) 1</v>
      </c>
      <c r="G10" t="str">
        <f t="shared" si="3"/>
        <v>Combat 2</v>
      </c>
      <c r="I10" t="str">
        <f t="shared" si="1"/>
        <v xml:space="preserve"> </v>
      </c>
      <c r="J10">
        <f t="shared" si="4"/>
        <v>0</v>
      </c>
      <c r="K10">
        <f t="shared" si="4"/>
        <v>0</v>
      </c>
      <c r="L10">
        <f t="shared" si="5"/>
        <v>0</v>
      </c>
    </row>
    <row r="11" spans="1:12">
      <c r="A11" s="1">
        <f t="shared" si="2"/>
        <v>42072</v>
      </c>
      <c r="B11" s="1">
        <f>Letterprogramma!A5+VLOOKUP(C11,$B$33:$F$38,5)</f>
        <v>42072</v>
      </c>
      <c r="C11" t="str">
        <f>Letterprogramma!H5</f>
        <v>B</v>
      </c>
      <c r="D11" t="str">
        <f>Letterprogramma!I5</f>
        <v>D</v>
      </c>
      <c r="E11" s="4">
        <f t="shared" si="0"/>
        <v>0.83333333333333337</v>
      </c>
      <c r="F11" t="str">
        <f t="shared" si="3"/>
        <v>NN Rotterdam 2</v>
      </c>
      <c r="G11" t="str">
        <f t="shared" si="3"/>
        <v>De Sprint 4</v>
      </c>
      <c r="I11" t="str">
        <f t="shared" si="1"/>
        <v xml:space="preserve"> </v>
      </c>
      <c r="J11">
        <f t="shared" si="4"/>
        <v>1</v>
      </c>
      <c r="K11">
        <f t="shared" si="4"/>
        <v>0</v>
      </c>
      <c r="L11">
        <f t="shared" si="5"/>
        <v>1</v>
      </c>
    </row>
    <row r="12" spans="1:12" hidden="1">
      <c r="A12" s="1">
        <f t="shared" si="2"/>
        <v>42076</v>
      </c>
      <c r="B12" s="1">
        <f>Letterprogramma!A5+VLOOKUP(C12,$B$33:$F$38,5)</f>
        <v>42076</v>
      </c>
      <c r="C12" t="str">
        <f>Letterprogramma!J5</f>
        <v>C</v>
      </c>
      <c r="D12" t="str">
        <f>Letterprogramma!K5</f>
        <v>F</v>
      </c>
      <c r="E12" s="4">
        <f t="shared" si="0"/>
        <v>0.83333333333333337</v>
      </c>
      <c r="F12" t="str">
        <f t="shared" si="3"/>
        <v>Alexandria '66 7</v>
      </c>
      <c r="G12" t="str">
        <f t="shared" si="3"/>
        <v>TOG 3</v>
      </c>
      <c r="I12" t="str">
        <f t="shared" si="1"/>
        <v xml:space="preserve"> </v>
      </c>
      <c r="J12">
        <f t="shared" si="4"/>
        <v>0</v>
      </c>
      <c r="K12">
        <f t="shared" si="4"/>
        <v>0</v>
      </c>
      <c r="L12">
        <f t="shared" si="5"/>
        <v>0</v>
      </c>
    </row>
    <row r="13" spans="1:12" hidden="1">
      <c r="A13" s="1">
        <f t="shared" si="2"/>
        <v>42083</v>
      </c>
      <c r="B13" s="1">
        <f>Letterprogramma!A6+VLOOKUP(C13,$B$33:$F$38,5)</f>
        <v>42083</v>
      </c>
      <c r="C13" t="str">
        <f>Letterprogramma!F6</f>
        <v>A</v>
      </c>
      <c r="D13" t="str">
        <f>Letterprogramma!G6</f>
        <v>D</v>
      </c>
      <c r="E13" s="4">
        <f t="shared" si="0"/>
        <v>0.83333333333333337</v>
      </c>
      <c r="F13" t="str">
        <f t="shared" si="3"/>
        <v>Combat 2</v>
      </c>
      <c r="G13" t="str">
        <f t="shared" si="3"/>
        <v>De Sprint 4</v>
      </c>
      <c r="I13" t="str">
        <f t="shared" si="1"/>
        <v xml:space="preserve"> </v>
      </c>
      <c r="J13">
        <f t="shared" si="4"/>
        <v>0</v>
      </c>
      <c r="K13">
        <f t="shared" si="4"/>
        <v>0</v>
      </c>
      <c r="L13">
        <f t="shared" si="5"/>
        <v>0</v>
      </c>
    </row>
    <row r="14" spans="1:12">
      <c r="A14" s="1">
        <f t="shared" si="2"/>
        <v>42083</v>
      </c>
      <c r="B14" s="1">
        <f>Letterprogramma!A6+VLOOKUP(C14,$B$33:$F$38,5)</f>
        <v>42083</v>
      </c>
      <c r="C14" t="str">
        <f>Letterprogramma!H6</f>
        <v>F</v>
      </c>
      <c r="D14" t="str">
        <f>Letterprogramma!I6</f>
        <v>B</v>
      </c>
      <c r="E14" s="4">
        <f t="shared" si="0"/>
        <v>0.8125</v>
      </c>
      <c r="F14" t="str">
        <f t="shared" si="3"/>
        <v>TOG 3</v>
      </c>
      <c r="G14" t="str">
        <f t="shared" si="3"/>
        <v>NN Rotterdam 2</v>
      </c>
      <c r="I14" t="str">
        <f t="shared" si="1"/>
        <v xml:space="preserve"> </v>
      </c>
      <c r="J14">
        <f t="shared" si="4"/>
        <v>0</v>
      </c>
      <c r="K14">
        <f t="shared" si="4"/>
        <v>1</v>
      </c>
      <c r="L14">
        <f t="shared" si="5"/>
        <v>1</v>
      </c>
    </row>
    <row r="15" spans="1:12" hidden="1">
      <c r="A15" s="1">
        <f t="shared" si="2"/>
        <v>42083</v>
      </c>
      <c r="B15" s="1">
        <f>Letterprogramma!A6+VLOOKUP(C15,$B$33:$F$38,5)</f>
        <v>42083</v>
      </c>
      <c r="C15" t="str">
        <f>Letterprogramma!J6</f>
        <v>C</v>
      </c>
      <c r="D15" t="str">
        <f>Letterprogramma!K6</f>
        <v>E</v>
      </c>
      <c r="E15" s="4">
        <f t="shared" si="0"/>
        <v>0.83333333333333337</v>
      </c>
      <c r="F15" t="str">
        <f t="shared" si="3"/>
        <v>Alexandria '66 7</v>
      </c>
      <c r="G15" t="str">
        <f t="shared" si="3"/>
        <v>De Treffers (M) 1</v>
      </c>
      <c r="I15" t="str">
        <f t="shared" si="1"/>
        <v xml:space="preserve"> </v>
      </c>
      <c r="J15">
        <f t="shared" si="4"/>
        <v>0</v>
      </c>
      <c r="K15">
        <f t="shared" si="4"/>
        <v>0</v>
      </c>
      <c r="L15">
        <f t="shared" si="5"/>
        <v>0</v>
      </c>
    </row>
    <row r="16" spans="1:12">
      <c r="A16" s="1">
        <f t="shared" si="2"/>
        <v>42086</v>
      </c>
      <c r="B16" s="1">
        <f>Letterprogramma!A7+VLOOKUP(C16,$B$33:$F$38,5)</f>
        <v>42086</v>
      </c>
      <c r="C16" t="str">
        <f>Letterprogramma!F7</f>
        <v>B</v>
      </c>
      <c r="D16" t="str">
        <f>Letterprogramma!G7</f>
        <v>A</v>
      </c>
      <c r="E16" s="4">
        <f t="shared" si="0"/>
        <v>0.83333333333333337</v>
      </c>
      <c r="F16" t="str">
        <f t="shared" si="3"/>
        <v>NN Rotterdam 2</v>
      </c>
      <c r="G16" t="str">
        <f t="shared" si="3"/>
        <v>Combat 2</v>
      </c>
      <c r="I16" t="str">
        <f t="shared" si="1"/>
        <v xml:space="preserve"> </v>
      </c>
      <c r="J16">
        <f t="shared" si="4"/>
        <v>1</v>
      </c>
      <c r="K16">
        <f t="shared" si="4"/>
        <v>0</v>
      </c>
      <c r="L16">
        <f t="shared" si="5"/>
        <v>1</v>
      </c>
    </row>
    <row r="17" spans="1:12" hidden="1">
      <c r="A17" s="1">
        <f t="shared" si="2"/>
        <v>42090</v>
      </c>
      <c r="B17" s="1">
        <f>Letterprogramma!A7+VLOOKUP(C17,$B$33:$F$38,5)</f>
        <v>42090</v>
      </c>
      <c r="C17" t="str">
        <f>Letterprogramma!H7</f>
        <v>D</v>
      </c>
      <c r="D17" t="str">
        <f>Letterprogramma!I7</f>
        <v>C</v>
      </c>
      <c r="E17" s="4">
        <f t="shared" si="0"/>
        <v>0.82291666666666663</v>
      </c>
      <c r="F17" t="str">
        <f t="shared" si="3"/>
        <v>De Sprint 4</v>
      </c>
      <c r="G17" t="str">
        <f t="shared" si="3"/>
        <v>Alexandria '66 7</v>
      </c>
      <c r="I17" t="str">
        <f t="shared" si="1"/>
        <v xml:space="preserve"> </v>
      </c>
      <c r="J17">
        <f t="shared" si="4"/>
        <v>0</v>
      </c>
      <c r="K17">
        <f t="shared" si="4"/>
        <v>0</v>
      </c>
      <c r="L17">
        <f t="shared" si="5"/>
        <v>0</v>
      </c>
    </row>
    <row r="18" spans="1:12" hidden="1">
      <c r="A18" s="1">
        <f t="shared" si="2"/>
        <v>42090</v>
      </c>
      <c r="B18" s="1">
        <f>Letterprogramma!A7+VLOOKUP(C18,$B$33:$F$38,5)</f>
        <v>42090</v>
      </c>
      <c r="C18" t="str">
        <f>Letterprogramma!J7</f>
        <v>F</v>
      </c>
      <c r="D18" t="str">
        <f>Letterprogramma!K7</f>
        <v>E</v>
      </c>
      <c r="E18" s="4">
        <f t="shared" si="0"/>
        <v>0.8125</v>
      </c>
      <c r="F18" t="str">
        <f t="shared" ref="F18:G30" si="6">VLOOKUP(C18,$B$33:$C$38,2)</f>
        <v>TOG 3</v>
      </c>
      <c r="G18" t="str">
        <f t="shared" si="6"/>
        <v>De Treffers (M) 1</v>
      </c>
      <c r="I18" t="str">
        <f t="shared" si="1"/>
        <v xml:space="preserve"> </v>
      </c>
      <c r="J18">
        <f t="shared" si="4"/>
        <v>0</v>
      </c>
      <c r="K18">
        <f t="shared" si="4"/>
        <v>0</v>
      </c>
      <c r="L18">
        <f t="shared" si="5"/>
        <v>0</v>
      </c>
    </row>
    <row r="19" spans="1:12" hidden="1">
      <c r="A19" s="1">
        <f t="shared" si="2"/>
        <v>42097</v>
      </c>
      <c r="B19" s="1">
        <f>Letterprogramma!A8+VLOOKUP(C19,$B$33:$F$38,5)</f>
        <v>42097</v>
      </c>
      <c r="C19" t="str">
        <f>Letterprogramma!F8</f>
        <v>A</v>
      </c>
      <c r="D19" t="str">
        <f>Letterprogramma!G8</f>
        <v>F</v>
      </c>
      <c r="E19" s="4">
        <f t="shared" si="0"/>
        <v>0.83333333333333337</v>
      </c>
      <c r="F19" t="str">
        <f t="shared" si="6"/>
        <v>Combat 2</v>
      </c>
      <c r="G19" t="str">
        <f t="shared" si="6"/>
        <v>TOG 3</v>
      </c>
      <c r="I19" t="str">
        <f t="shared" si="1"/>
        <v xml:space="preserve"> </v>
      </c>
      <c r="J19">
        <f t="shared" si="4"/>
        <v>0</v>
      </c>
      <c r="K19">
        <f t="shared" si="4"/>
        <v>0</v>
      </c>
      <c r="L19">
        <f t="shared" si="5"/>
        <v>0</v>
      </c>
    </row>
    <row r="20" spans="1:12">
      <c r="A20" s="1">
        <f t="shared" si="2"/>
        <v>42097</v>
      </c>
      <c r="B20" s="1">
        <f>Letterprogramma!A8+VLOOKUP(C20,$B$33:$F$38,5)</f>
        <v>42097</v>
      </c>
      <c r="C20" t="str">
        <f>Letterprogramma!H8</f>
        <v>C</v>
      </c>
      <c r="D20" t="str">
        <f>Letterprogramma!I8</f>
        <v>B</v>
      </c>
      <c r="E20" s="4">
        <f t="shared" si="0"/>
        <v>0.83333333333333337</v>
      </c>
      <c r="F20" t="str">
        <f t="shared" si="6"/>
        <v>Alexandria '66 7</v>
      </c>
      <c r="G20" t="str">
        <f t="shared" si="6"/>
        <v>NN Rotterdam 2</v>
      </c>
      <c r="I20" t="str">
        <f t="shared" si="1"/>
        <v xml:space="preserve"> </v>
      </c>
      <c r="J20">
        <f t="shared" si="4"/>
        <v>0</v>
      </c>
      <c r="K20">
        <f t="shared" si="4"/>
        <v>1</v>
      </c>
      <c r="L20">
        <f t="shared" si="5"/>
        <v>1</v>
      </c>
    </row>
    <row r="21" spans="1:12" hidden="1">
      <c r="A21" s="1">
        <f t="shared" si="2"/>
        <v>42096</v>
      </c>
      <c r="B21" s="1">
        <f>Letterprogramma!A8+VLOOKUP(C21,$B$33:$F$38,5)</f>
        <v>42096</v>
      </c>
      <c r="C21" t="str">
        <f>Letterprogramma!J8</f>
        <v>E</v>
      </c>
      <c r="D21" t="str">
        <f>Letterprogramma!K8</f>
        <v>D</v>
      </c>
      <c r="E21" s="4">
        <f t="shared" si="0"/>
        <v>0.83333333333333337</v>
      </c>
      <c r="F21" t="str">
        <f t="shared" si="6"/>
        <v>De Treffers (M) 1</v>
      </c>
      <c r="G21" t="str">
        <f t="shared" si="6"/>
        <v>De Sprint 4</v>
      </c>
      <c r="I21" t="str">
        <f t="shared" si="1"/>
        <v xml:space="preserve"> </v>
      </c>
      <c r="J21">
        <f t="shared" si="4"/>
        <v>0</v>
      </c>
      <c r="K21">
        <f t="shared" si="4"/>
        <v>0</v>
      </c>
      <c r="L21">
        <f t="shared" si="5"/>
        <v>0</v>
      </c>
    </row>
    <row r="22" spans="1:12" hidden="1">
      <c r="A22" s="1">
        <f t="shared" si="2"/>
        <v>42104</v>
      </c>
      <c r="B22" s="1">
        <f>Letterprogramma!A9+VLOOKUP(C22,$B$33:$F$38,5)</f>
        <v>42104</v>
      </c>
      <c r="C22" t="str">
        <f>Letterprogramma!F9</f>
        <v>C</v>
      </c>
      <c r="D22" t="str">
        <f>Letterprogramma!G9</f>
        <v>A</v>
      </c>
      <c r="E22" s="4">
        <f t="shared" si="0"/>
        <v>0.83333333333333337</v>
      </c>
      <c r="F22" t="str">
        <f t="shared" si="6"/>
        <v>Alexandria '66 7</v>
      </c>
      <c r="G22" t="str">
        <f t="shared" si="6"/>
        <v>Combat 2</v>
      </c>
      <c r="I22" t="str">
        <f t="shared" si="1"/>
        <v xml:space="preserve"> </v>
      </c>
      <c r="J22">
        <f t="shared" si="4"/>
        <v>0</v>
      </c>
      <c r="K22">
        <f t="shared" si="4"/>
        <v>0</v>
      </c>
      <c r="L22">
        <f t="shared" si="5"/>
        <v>0</v>
      </c>
    </row>
    <row r="23" spans="1:12">
      <c r="A23" s="1">
        <f>B23+28</f>
        <v>42128</v>
      </c>
      <c r="B23" s="1">
        <f>Letterprogramma!A9+VLOOKUP(C23,$B$33:$F$38,5)</f>
        <v>42100</v>
      </c>
      <c r="C23" t="str">
        <f>Letterprogramma!H9</f>
        <v>B</v>
      </c>
      <c r="D23" t="str">
        <f>Letterprogramma!I9</f>
        <v>E</v>
      </c>
      <c r="E23" s="4">
        <f t="shared" si="0"/>
        <v>0.83333333333333337</v>
      </c>
      <c r="F23" t="str">
        <f t="shared" si="6"/>
        <v>NN Rotterdam 2</v>
      </c>
      <c r="G23" t="str">
        <f t="shared" si="6"/>
        <v>De Treffers (M) 1</v>
      </c>
      <c r="I23" t="str">
        <f t="shared" si="1"/>
        <v>VERPLAATST</v>
      </c>
      <c r="J23">
        <f t="shared" si="4"/>
        <v>1</v>
      </c>
      <c r="K23">
        <f t="shared" si="4"/>
        <v>0</v>
      </c>
      <c r="L23">
        <f t="shared" si="5"/>
        <v>1</v>
      </c>
    </row>
    <row r="24" spans="1:12" hidden="1">
      <c r="A24" s="1">
        <f t="shared" si="2"/>
        <v>42104</v>
      </c>
      <c r="B24" s="1">
        <f>Letterprogramma!A9+VLOOKUP(C24,$B$33:$F$38,5)</f>
        <v>42104</v>
      </c>
      <c r="C24" t="str">
        <f>Letterprogramma!J9</f>
        <v>F</v>
      </c>
      <c r="D24" t="str">
        <f>Letterprogramma!K9</f>
        <v>D</v>
      </c>
      <c r="E24" s="4">
        <f t="shared" si="0"/>
        <v>0.8125</v>
      </c>
      <c r="F24" t="str">
        <f t="shared" si="6"/>
        <v>TOG 3</v>
      </c>
      <c r="G24" t="str">
        <f t="shared" si="6"/>
        <v>De Sprint 4</v>
      </c>
      <c r="I24" t="str">
        <f t="shared" si="1"/>
        <v xml:space="preserve"> </v>
      </c>
      <c r="J24">
        <f t="shared" si="4"/>
        <v>0</v>
      </c>
      <c r="K24">
        <f t="shared" si="4"/>
        <v>0</v>
      </c>
      <c r="L24">
        <f t="shared" si="5"/>
        <v>0</v>
      </c>
    </row>
    <row r="25" spans="1:12" hidden="1">
      <c r="A25" s="1">
        <f t="shared" si="2"/>
        <v>42111</v>
      </c>
      <c r="B25" s="1">
        <f>Letterprogramma!A10+VLOOKUP(C25,$B$33:$F$38,5)</f>
        <v>42111</v>
      </c>
      <c r="C25" t="str">
        <f>Letterprogramma!F10</f>
        <v>A</v>
      </c>
      <c r="D25" t="str">
        <f>Letterprogramma!G10</f>
        <v>E</v>
      </c>
      <c r="E25" s="4">
        <f t="shared" si="0"/>
        <v>0.83333333333333337</v>
      </c>
      <c r="F25" t="str">
        <f t="shared" si="6"/>
        <v>Combat 2</v>
      </c>
      <c r="G25" t="str">
        <f t="shared" si="6"/>
        <v>De Treffers (M) 1</v>
      </c>
      <c r="I25" t="str">
        <f t="shared" si="1"/>
        <v xml:space="preserve"> </v>
      </c>
      <c r="J25">
        <f t="shared" si="4"/>
        <v>0</v>
      </c>
      <c r="K25">
        <f t="shared" si="4"/>
        <v>0</v>
      </c>
      <c r="L25">
        <f t="shared" si="5"/>
        <v>0</v>
      </c>
    </row>
    <row r="26" spans="1:12">
      <c r="A26" s="1">
        <f t="shared" si="2"/>
        <v>42111</v>
      </c>
      <c r="B26" s="1">
        <f>Letterprogramma!A10+VLOOKUP(C26,$B$33:$F$38,5)</f>
        <v>42111</v>
      </c>
      <c r="C26" t="str">
        <f>Letterprogramma!H10</f>
        <v>D</v>
      </c>
      <c r="D26" t="str">
        <f>Letterprogramma!I10</f>
        <v>B</v>
      </c>
      <c r="E26" s="4">
        <f t="shared" si="0"/>
        <v>0.82291666666666663</v>
      </c>
      <c r="F26" t="str">
        <f t="shared" si="6"/>
        <v>De Sprint 4</v>
      </c>
      <c r="G26" t="str">
        <f t="shared" si="6"/>
        <v>NN Rotterdam 2</v>
      </c>
      <c r="I26" t="str">
        <f t="shared" si="1"/>
        <v xml:space="preserve"> </v>
      </c>
      <c r="J26">
        <f t="shared" si="4"/>
        <v>0</v>
      </c>
      <c r="K26">
        <f t="shared" si="4"/>
        <v>1</v>
      </c>
      <c r="L26">
        <f t="shared" si="5"/>
        <v>1</v>
      </c>
    </row>
    <row r="27" spans="1:12" hidden="1">
      <c r="A27" s="1">
        <f t="shared" si="2"/>
        <v>42111</v>
      </c>
      <c r="B27" s="1">
        <f>Letterprogramma!A10+VLOOKUP(C27,$B$33:$F$38,5)</f>
        <v>42111</v>
      </c>
      <c r="C27" t="str">
        <f>Letterprogramma!J10</f>
        <v>F</v>
      </c>
      <c r="D27" t="str">
        <f>Letterprogramma!K10</f>
        <v>C</v>
      </c>
      <c r="E27" s="4">
        <f t="shared" si="0"/>
        <v>0.8125</v>
      </c>
      <c r="F27" t="str">
        <f t="shared" si="6"/>
        <v>TOG 3</v>
      </c>
      <c r="G27" t="str">
        <f t="shared" si="6"/>
        <v>Alexandria '66 7</v>
      </c>
      <c r="I27" t="str">
        <f t="shared" si="1"/>
        <v xml:space="preserve"> </v>
      </c>
      <c r="J27">
        <f t="shared" si="4"/>
        <v>0</v>
      </c>
      <c r="K27">
        <f t="shared" si="4"/>
        <v>0</v>
      </c>
      <c r="L27">
        <f t="shared" si="5"/>
        <v>0</v>
      </c>
    </row>
    <row r="28" spans="1:12" hidden="1">
      <c r="A28" s="10">
        <f t="shared" si="2"/>
        <v>42118</v>
      </c>
      <c r="B28" s="10">
        <f>Letterprogramma!A11+VLOOKUP(C28,$B$33:$F$38,5)</f>
        <v>42118</v>
      </c>
      <c r="C28" s="17" t="str">
        <f>Letterprogramma!F11</f>
        <v>D</v>
      </c>
      <c r="D28" s="17" t="str">
        <f>Letterprogramma!G11</f>
        <v>A</v>
      </c>
      <c r="E28" s="18">
        <f t="shared" si="0"/>
        <v>0.82291666666666663</v>
      </c>
      <c r="F28" s="17" t="str">
        <f t="shared" si="6"/>
        <v>De Sprint 4</v>
      </c>
      <c r="G28" s="17" t="str">
        <f t="shared" si="6"/>
        <v>Combat 2</v>
      </c>
      <c r="I28" t="str">
        <f t="shared" si="1"/>
        <v xml:space="preserve"> </v>
      </c>
      <c r="J28">
        <f t="shared" si="4"/>
        <v>0</v>
      </c>
      <c r="K28">
        <f t="shared" si="4"/>
        <v>0</v>
      </c>
      <c r="L28">
        <f t="shared" si="5"/>
        <v>0</v>
      </c>
    </row>
    <row r="29" spans="1:12">
      <c r="A29" s="1">
        <f t="shared" si="2"/>
        <v>42114</v>
      </c>
      <c r="B29" s="1">
        <f>Letterprogramma!A11+VLOOKUP(C29,$B$33:$F$38,5)</f>
        <v>42114</v>
      </c>
      <c r="C29" t="str">
        <f>Letterprogramma!H11</f>
        <v>B</v>
      </c>
      <c r="D29" t="str">
        <f>Letterprogramma!I11</f>
        <v>F</v>
      </c>
      <c r="E29" s="4">
        <f t="shared" si="0"/>
        <v>0.83333333333333337</v>
      </c>
      <c r="F29" t="str">
        <f t="shared" si="6"/>
        <v>NN Rotterdam 2</v>
      </c>
      <c r="G29" t="str">
        <f t="shared" si="6"/>
        <v>TOG 3</v>
      </c>
      <c r="I29" t="str">
        <f t="shared" si="1"/>
        <v xml:space="preserve"> </v>
      </c>
      <c r="J29">
        <f t="shared" si="4"/>
        <v>1</v>
      </c>
      <c r="K29">
        <f t="shared" si="4"/>
        <v>0</v>
      </c>
      <c r="L29">
        <f t="shared" si="5"/>
        <v>1</v>
      </c>
    </row>
    <row r="30" spans="1:12" hidden="1">
      <c r="A30" s="1">
        <f t="shared" si="2"/>
        <v>42117</v>
      </c>
      <c r="B30" s="1">
        <f>Letterprogramma!A11+VLOOKUP(C30,$B$33:$F$38,5)</f>
        <v>42117</v>
      </c>
      <c r="C30" t="str">
        <f>Letterprogramma!J11</f>
        <v>E</v>
      </c>
      <c r="D30" t="str">
        <f>Letterprogramma!K11</f>
        <v>C</v>
      </c>
      <c r="E30" s="4">
        <f t="shared" si="0"/>
        <v>0.83333333333333337</v>
      </c>
      <c r="F30" t="str">
        <f t="shared" si="6"/>
        <v>De Treffers (M) 1</v>
      </c>
      <c r="G30" t="str">
        <f t="shared" si="6"/>
        <v>Alexandria '66 7</v>
      </c>
      <c r="I30" t="str">
        <f>IF(A30=B30," ","VERPLAATST")</f>
        <v xml:space="preserve"> </v>
      </c>
      <c r="J30">
        <f t="shared" si="4"/>
        <v>0</v>
      </c>
      <c r="K30">
        <f t="shared" si="4"/>
        <v>0</v>
      </c>
      <c r="L30">
        <f t="shared" si="5"/>
        <v>0</v>
      </c>
    </row>
    <row r="32" spans="1:12">
      <c r="B32">
        <f>Indeling!A8</f>
        <v>3</v>
      </c>
      <c r="C32">
        <f>Indeling!A8</f>
        <v>3</v>
      </c>
      <c r="D32" t="str">
        <f>Indeling!B8</f>
        <v>klasse - Poule A</v>
      </c>
    </row>
    <row r="33" spans="2:7">
      <c r="B33" t="s">
        <v>30</v>
      </c>
      <c r="C33" t="str">
        <f>Indeling!B9</f>
        <v>Combat 2</v>
      </c>
      <c r="D33" s="4" t="str">
        <f>Indeling!C9</f>
        <v>VR</v>
      </c>
      <c r="E33" s="4">
        <f>Indeling!D9</f>
        <v>0.83333333333333337</v>
      </c>
      <c r="F33">
        <f>VLOOKUP(D33,Indeling!$G$79:$H$84,2)</f>
        <v>4</v>
      </c>
      <c r="G33" t="str">
        <f>MID(B32,8,1)</f>
        <v/>
      </c>
    </row>
    <row r="34" spans="2:7">
      <c r="B34" t="s">
        <v>31</v>
      </c>
      <c r="C34" t="str">
        <f>Indeling!B10</f>
        <v>NN Rotterdam 2</v>
      </c>
      <c r="D34" s="4" t="str">
        <f>Indeling!C10</f>
        <v>MA</v>
      </c>
      <c r="E34" s="4">
        <f>Indeling!D10</f>
        <v>0.83333333333333337</v>
      </c>
      <c r="F34">
        <f>VLOOKUP(D34,Indeling!$G$79:$H$84,2)</f>
        <v>0</v>
      </c>
      <c r="G34" t="str">
        <f>G33</f>
        <v/>
      </c>
    </row>
    <row r="35" spans="2:7">
      <c r="B35" t="s">
        <v>32</v>
      </c>
      <c r="C35" s="15" t="str">
        <f>Indeling!B11</f>
        <v>Alexandria '66 7</v>
      </c>
      <c r="D35" s="4" t="str">
        <f>Indeling!C11</f>
        <v>VR</v>
      </c>
      <c r="E35" s="4">
        <f>Indeling!D11</f>
        <v>0.83333333333333337</v>
      </c>
      <c r="F35">
        <f>VLOOKUP(D35,Indeling!$G$79:$H$84,2)</f>
        <v>4</v>
      </c>
      <c r="G35" t="str">
        <f>G34</f>
        <v/>
      </c>
    </row>
    <row r="36" spans="2:7">
      <c r="B36" t="s">
        <v>33</v>
      </c>
      <c r="C36" t="str">
        <f>Indeling!B12</f>
        <v>De Sprint 4</v>
      </c>
      <c r="D36" s="4" t="str">
        <f>Indeling!C12</f>
        <v>VR</v>
      </c>
      <c r="E36" s="4">
        <f>Indeling!D12</f>
        <v>0.82291666666666663</v>
      </c>
      <c r="F36">
        <f>VLOOKUP(D36,Indeling!$G$79:$H$84,2)</f>
        <v>4</v>
      </c>
      <c r="G36" t="str">
        <f>G35</f>
        <v/>
      </c>
    </row>
    <row r="37" spans="2:7">
      <c r="B37" t="s">
        <v>34</v>
      </c>
      <c r="C37" t="str">
        <f>Indeling!B13</f>
        <v>De Treffers (M) 1</v>
      </c>
      <c r="D37" s="4" t="str">
        <f>Indeling!C13</f>
        <v>DO</v>
      </c>
      <c r="E37" s="4">
        <f>Indeling!D13</f>
        <v>0.83333333333333337</v>
      </c>
      <c r="F37">
        <f>VLOOKUP(D37,Indeling!$G$79:$H$84,2)</f>
        <v>3</v>
      </c>
      <c r="G37" t="str">
        <f>G36</f>
        <v/>
      </c>
    </row>
    <row r="38" spans="2:7">
      <c r="B38" t="s">
        <v>35</v>
      </c>
      <c r="C38" t="str">
        <f>Indeling!B14</f>
        <v>TOG 3</v>
      </c>
      <c r="D38" s="4" t="str">
        <f>Indeling!C14</f>
        <v>VR</v>
      </c>
      <c r="E38" s="4">
        <f>Indeling!D14</f>
        <v>0.8125</v>
      </c>
      <c r="F38">
        <f>VLOOKUP(D38,Indeling!$G$79:$H$84,2)</f>
        <v>4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activeCell="A3" sqref="A3:G30"/>
    </sheetView>
  </sheetViews>
  <sheetFormatPr defaultRowHeight="15"/>
  <cols>
    <col min="2" max="2" width="9.140625" hidden="1" customWidth="1"/>
    <col min="3" max="3" width="4" hidden="1" customWidth="1"/>
    <col min="4" max="4" width="4.28515625" hidden="1" customWidth="1"/>
    <col min="6" max="7" width="18.140625" customWidth="1"/>
  </cols>
  <sheetData>
    <row r="1" spans="1:12">
      <c r="A1" s="1">
        <f>B1</f>
        <v>42030</v>
      </c>
      <c r="B1" s="1">
        <f>Letterprogramma!A2+VLOOKUP(C1,$B$33:$F$38,5)</f>
        <v>42030</v>
      </c>
      <c r="C1" t="str">
        <f>Letterprogramma!F2</f>
        <v>A</v>
      </c>
      <c r="D1" t="str">
        <f>Letterprogramma!G2</f>
        <v>B</v>
      </c>
      <c r="E1" s="4">
        <f t="shared" ref="E1:E30" si="0">VLOOKUP(C1,$B$33:$E$38,4)</f>
        <v>0.83333333333333337</v>
      </c>
      <c r="F1" t="str">
        <f>VLOOKUP(C1,$B$33:$C$38,2)</f>
        <v>ATTC Evo-Repro 7</v>
      </c>
      <c r="G1" t="str">
        <f>VLOOKUP(D1,$B$33:$C$38,2)</f>
        <v>Smash (M) 8</v>
      </c>
      <c r="I1" t="str">
        <f t="shared" ref="I1:I29" si="1">IF(A1=B1," ","VERPLAATST")</f>
        <v xml:space="preserve"> </v>
      </c>
      <c r="J1">
        <f>IF(MID(F1,1,12)="NN Rotterdam",1,0)</f>
        <v>0</v>
      </c>
      <c r="K1">
        <f>IF(MID(G1,1,12)="NN Rotterdam",1,0)</f>
        <v>0</v>
      </c>
      <c r="L1">
        <f>J1+K1</f>
        <v>0</v>
      </c>
    </row>
    <row r="2" spans="1:12" hidden="1">
      <c r="A2" s="1">
        <f t="shared" ref="A2:A30" si="2">B2</f>
        <v>42030</v>
      </c>
      <c r="B2" s="1">
        <f>Letterprogramma!A2+VLOOKUP(C2,$B$33:$F$38,5)</f>
        <v>42030</v>
      </c>
      <c r="C2" t="str">
        <f>Letterprogramma!H2</f>
        <v>C</v>
      </c>
      <c r="D2" t="str">
        <f>Letterprogramma!I2</f>
        <v>D</v>
      </c>
      <c r="E2" s="4">
        <f t="shared" si="0"/>
        <v>0.83333333333333337</v>
      </c>
      <c r="F2" t="str">
        <f t="shared" ref="F2:G17" si="3">VLOOKUP(C2,$B$33:$C$38,2)</f>
        <v>-</v>
      </c>
      <c r="G2" t="str">
        <f t="shared" si="3"/>
        <v>Sassem 5</v>
      </c>
      <c r="I2" t="str">
        <f t="shared" si="1"/>
        <v xml:space="preserve"> </v>
      </c>
      <c r="J2">
        <f t="shared" ref="J2:K30" si="4">IF(MID(F2,1,12)="NN Rotterdam",1,0)</f>
        <v>0</v>
      </c>
      <c r="K2">
        <f t="shared" si="4"/>
        <v>0</v>
      </c>
      <c r="L2">
        <f t="shared" ref="L2:L30" si="5">J2+K2</f>
        <v>0</v>
      </c>
    </row>
    <row r="3" spans="1:12">
      <c r="A3" s="1">
        <f t="shared" si="2"/>
        <v>42030</v>
      </c>
      <c r="B3" s="1">
        <f>Letterprogramma!A2+VLOOKUP(C3,$B$33:$F$38,5)</f>
        <v>42030</v>
      </c>
      <c r="C3" t="str">
        <f>Letterprogramma!J2</f>
        <v>E</v>
      </c>
      <c r="D3" t="str">
        <f>Letterprogramma!K2</f>
        <v>F</v>
      </c>
      <c r="E3" s="4">
        <f t="shared" si="0"/>
        <v>0.83333333333333337</v>
      </c>
      <c r="F3" t="str">
        <f t="shared" si="3"/>
        <v>NN Rotterdam 3</v>
      </c>
      <c r="G3" t="str">
        <f t="shared" si="3"/>
        <v>Panta Rhei 1</v>
      </c>
      <c r="I3" t="str">
        <f t="shared" si="1"/>
        <v xml:space="preserve"> </v>
      </c>
      <c r="J3">
        <f t="shared" si="4"/>
        <v>1</v>
      </c>
      <c r="K3">
        <f t="shared" si="4"/>
        <v>0</v>
      </c>
      <c r="L3">
        <f t="shared" si="5"/>
        <v>1</v>
      </c>
    </row>
    <row r="4" spans="1:12" hidden="1">
      <c r="A4" s="1">
        <f t="shared" si="2"/>
        <v>42038</v>
      </c>
      <c r="B4" s="1">
        <f>Letterprogramma!A3+VLOOKUP(C4,$B$33:$F$38,5)</f>
        <v>42038</v>
      </c>
      <c r="C4" t="str">
        <f>Letterprogramma!F3</f>
        <v>F</v>
      </c>
      <c r="D4" t="str">
        <f>Letterprogramma!G3</f>
        <v>A</v>
      </c>
      <c r="E4" s="4">
        <f t="shared" si="0"/>
        <v>0.83333333333333337</v>
      </c>
      <c r="F4" t="str">
        <f t="shared" si="3"/>
        <v>Panta Rhei 1</v>
      </c>
      <c r="G4" t="str">
        <f t="shared" si="3"/>
        <v>ATTC Evo-Repro 7</v>
      </c>
      <c r="I4" t="str">
        <f t="shared" si="1"/>
        <v xml:space="preserve"> </v>
      </c>
      <c r="J4">
        <f t="shared" si="4"/>
        <v>0</v>
      </c>
      <c r="K4">
        <f t="shared" si="4"/>
        <v>0</v>
      </c>
      <c r="L4">
        <f t="shared" si="5"/>
        <v>0</v>
      </c>
    </row>
    <row r="5" spans="1:12" hidden="1">
      <c r="A5" s="1">
        <f t="shared" si="2"/>
        <v>42037</v>
      </c>
      <c r="B5" s="1">
        <f>Letterprogramma!A3+VLOOKUP(C5,$B$33:$F$38,5)</f>
        <v>42037</v>
      </c>
      <c r="C5" t="str">
        <f>Letterprogramma!H3</f>
        <v>B</v>
      </c>
      <c r="D5" t="str">
        <f>Letterprogramma!I3</f>
        <v>C</v>
      </c>
      <c r="E5" s="4">
        <f t="shared" si="0"/>
        <v>0.83333333333333337</v>
      </c>
      <c r="F5" t="str">
        <f t="shared" si="3"/>
        <v>Smash (M) 8</v>
      </c>
      <c r="G5" t="str">
        <f t="shared" si="3"/>
        <v>-</v>
      </c>
      <c r="I5" t="str">
        <f t="shared" si="1"/>
        <v xml:space="preserve"> </v>
      </c>
      <c r="J5">
        <f t="shared" si="4"/>
        <v>0</v>
      </c>
      <c r="K5">
        <f t="shared" si="4"/>
        <v>0</v>
      </c>
      <c r="L5">
        <f t="shared" si="5"/>
        <v>0</v>
      </c>
    </row>
    <row r="6" spans="1:12">
      <c r="A6" s="1">
        <f>B6</f>
        <v>42037</v>
      </c>
      <c r="B6" s="1">
        <f>Letterprogramma!A3+VLOOKUP(C6,$B$33:$F$38,5)</f>
        <v>42037</v>
      </c>
      <c r="C6" t="str">
        <f>Letterprogramma!J3</f>
        <v>D</v>
      </c>
      <c r="D6" t="str">
        <f>Letterprogramma!K3</f>
        <v>E</v>
      </c>
      <c r="E6" s="4">
        <f t="shared" si="0"/>
        <v>0.82291666666666663</v>
      </c>
      <c r="F6" t="str">
        <f t="shared" si="3"/>
        <v>Sassem 5</v>
      </c>
      <c r="G6" t="str">
        <f t="shared" si="3"/>
        <v>NN Rotterdam 3</v>
      </c>
      <c r="I6" t="str">
        <f t="shared" si="1"/>
        <v xml:space="preserve"> </v>
      </c>
      <c r="J6">
        <f t="shared" si="4"/>
        <v>0</v>
      </c>
      <c r="K6">
        <f t="shared" si="4"/>
        <v>1</v>
      </c>
      <c r="L6">
        <f t="shared" si="5"/>
        <v>1</v>
      </c>
    </row>
    <row r="7" spans="1:12" hidden="1">
      <c r="A7" s="1">
        <f t="shared" si="2"/>
        <v>42051</v>
      </c>
      <c r="B7" s="1">
        <f>Letterprogramma!A4+VLOOKUP(C7,$B$33:$F$38,5)</f>
        <v>42051</v>
      </c>
      <c r="C7" t="str">
        <f>Letterprogramma!F4</f>
        <v>A</v>
      </c>
      <c r="D7" t="str">
        <f>Letterprogramma!G4</f>
        <v>C</v>
      </c>
      <c r="E7" s="4">
        <f t="shared" si="0"/>
        <v>0.83333333333333337</v>
      </c>
      <c r="F7" t="str">
        <f t="shared" si="3"/>
        <v>ATTC Evo-Repro 7</v>
      </c>
      <c r="G7" t="str">
        <f t="shared" si="3"/>
        <v>-</v>
      </c>
      <c r="I7" t="str">
        <f t="shared" si="1"/>
        <v xml:space="preserve"> </v>
      </c>
      <c r="J7">
        <f t="shared" si="4"/>
        <v>0</v>
      </c>
      <c r="K7">
        <f t="shared" si="4"/>
        <v>0</v>
      </c>
      <c r="L7">
        <f t="shared" si="5"/>
        <v>0</v>
      </c>
    </row>
    <row r="8" spans="1:12">
      <c r="A8" s="1">
        <f t="shared" si="2"/>
        <v>42051</v>
      </c>
      <c r="B8" s="1">
        <f>Letterprogramma!A4+VLOOKUP(C8,$B$33:$F$38,5)</f>
        <v>42051</v>
      </c>
      <c r="C8" t="str">
        <f>Letterprogramma!H4</f>
        <v>E</v>
      </c>
      <c r="D8" t="str">
        <f>Letterprogramma!I4</f>
        <v>B</v>
      </c>
      <c r="E8" s="4">
        <f t="shared" si="0"/>
        <v>0.83333333333333337</v>
      </c>
      <c r="F8" t="str">
        <f t="shared" si="3"/>
        <v>NN Rotterdam 3</v>
      </c>
      <c r="G8" t="str">
        <f t="shared" si="3"/>
        <v>Smash (M) 8</v>
      </c>
      <c r="I8" t="str">
        <f t="shared" si="1"/>
        <v xml:space="preserve"> </v>
      </c>
      <c r="J8">
        <f t="shared" si="4"/>
        <v>1</v>
      </c>
      <c r="K8">
        <f t="shared" si="4"/>
        <v>0</v>
      </c>
      <c r="L8">
        <f t="shared" si="5"/>
        <v>1</v>
      </c>
    </row>
    <row r="9" spans="1:12" hidden="1">
      <c r="A9" s="1">
        <f t="shared" si="2"/>
        <v>42051</v>
      </c>
      <c r="B9" s="1">
        <f>Letterprogramma!A4+VLOOKUP(C9,$B$33:$F$38,5)</f>
        <v>42051</v>
      </c>
      <c r="C9" t="str">
        <f>Letterprogramma!J4</f>
        <v>D</v>
      </c>
      <c r="D9" t="str">
        <f>Letterprogramma!K4</f>
        <v>F</v>
      </c>
      <c r="E9" s="4">
        <f t="shared" si="0"/>
        <v>0.82291666666666663</v>
      </c>
      <c r="F9" t="str">
        <f t="shared" si="3"/>
        <v>Sassem 5</v>
      </c>
      <c r="G9" t="str">
        <f t="shared" si="3"/>
        <v>Panta Rhei 1</v>
      </c>
      <c r="I9" t="str">
        <f t="shared" si="1"/>
        <v xml:space="preserve"> </v>
      </c>
      <c r="J9">
        <f t="shared" si="4"/>
        <v>0</v>
      </c>
      <c r="K9">
        <f t="shared" si="4"/>
        <v>0</v>
      </c>
      <c r="L9">
        <f t="shared" si="5"/>
        <v>0</v>
      </c>
    </row>
    <row r="10" spans="1:12">
      <c r="A10" s="1">
        <f t="shared" si="2"/>
        <v>42072</v>
      </c>
      <c r="B10" s="1">
        <f>Letterprogramma!A5+VLOOKUP(C10,$B$33:$F$38,5)</f>
        <v>42072</v>
      </c>
      <c r="C10" t="str">
        <f>Letterprogramma!F5</f>
        <v>E</v>
      </c>
      <c r="D10" t="str">
        <f>Letterprogramma!G5</f>
        <v>A</v>
      </c>
      <c r="E10" s="4">
        <f t="shared" si="0"/>
        <v>0.83333333333333337</v>
      </c>
      <c r="F10" t="str">
        <f t="shared" si="3"/>
        <v>NN Rotterdam 3</v>
      </c>
      <c r="G10" t="str">
        <f t="shared" si="3"/>
        <v>ATTC Evo-Repro 7</v>
      </c>
      <c r="I10" t="str">
        <f t="shared" si="1"/>
        <v xml:space="preserve"> </v>
      </c>
      <c r="J10">
        <f t="shared" si="4"/>
        <v>1</v>
      </c>
      <c r="K10">
        <f t="shared" si="4"/>
        <v>0</v>
      </c>
      <c r="L10">
        <f t="shared" si="5"/>
        <v>1</v>
      </c>
    </row>
    <row r="11" spans="1:12" hidden="1">
      <c r="A11" s="1">
        <f t="shared" si="2"/>
        <v>42072</v>
      </c>
      <c r="B11" s="1">
        <f>Letterprogramma!A5+VLOOKUP(C11,$B$33:$F$38,5)</f>
        <v>42072</v>
      </c>
      <c r="C11" t="str">
        <f>Letterprogramma!H5</f>
        <v>B</v>
      </c>
      <c r="D11" t="str">
        <f>Letterprogramma!I5</f>
        <v>D</v>
      </c>
      <c r="E11" s="4">
        <f t="shared" si="0"/>
        <v>0.83333333333333337</v>
      </c>
      <c r="F11" t="str">
        <f t="shared" si="3"/>
        <v>Smash (M) 8</v>
      </c>
      <c r="G11" t="str">
        <f t="shared" si="3"/>
        <v>Sassem 5</v>
      </c>
      <c r="I11" t="str">
        <f t="shared" si="1"/>
        <v xml:space="preserve"> </v>
      </c>
      <c r="J11">
        <f t="shared" si="4"/>
        <v>0</v>
      </c>
      <c r="K11">
        <f t="shared" si="4"/>
        <v>0</v>
      </c>
      <c r="L11">
        <f t="shared" si="5"/>
        <v>0</v>
      </c>
    </row>
    <row r="12" spans="1:12" hidden="1">
      <c r="A12" s="1">
        <f t="shared" si="2"/>
        <v>42072</v>
      </c>
      <c r="B12" s="1">
        <f>Letterprogramma!A5+VLOOKUP(C12,$B$33:$F$38,5)</f>
        <v>42072</v>
      </c>
      <c r="C12" t="str">
        <f>Letterprogramma!J5</f>
        <v>C</v>
      </c>
      <c r="D12" t="str">
        <f>Letterprogramma!K5</f>
        <v>F</v>
      </c>
      <c r="E12" s="4">
        <f t="shared" si="0"/>
        <v>0.83333333333333337</v>
      </c>
      <c r="F12" t="str">
        <f t="shared" si="3"/>
        <v>-</v>
      </c>
      <c r="G12" t="str">
        <f t="shared" si="3"/>
        <v>Panta Rhei 1</v>
      </c>
      <c r="I12" t="str">
        <f t="shared" si="1"/>
        <v xml:space="preserve"> </v>
      </c>
      <c r="J12">
        <f t="shared" si="4"/>
        <v>0</v>
      </c>
      <c r="K12">
        <f t="shared" si="4"/>
        <v>0</v>
      </c>
      <c r="L12">
        <f t="shared" si="5"/>
        <v>0</v>
      </c>
    </row>
    <row r="13" spans="1:12" hidden="1">
      <c r="A13" s="1">
        <f t="shared" si="2"/>
        <v>42079</v>
      </c>
      <c r="B13" s="1">
        <f>Letterprogramma!A6+VLOOKUP(C13,$B$33:$F$38,5)</f>
        <v>42079</v>
      </c>
      <c r="C13" t="str">
        <f>Letterprogramma!F6</f>
        <v>A</v>
      </c>
      <c r="D13" t="str">
        <f>Letterprogramma!G6</f>
        <v>D</v>
      </c>
      <c r="E13" s="4">
        <f t="shared" si="0"/>
        <v>0.83333333333333337</v>
      </c>
      <c r="F13" t="str">
        <f t="shared" si="3"/>
        <v>ATTC Evo-Repro 7</v>
      </c>
      <c r="G13" t="str">
        <f t="shared" si="3"/>
        <v>Sassem 5</v>
      </c>
      <c r="I13" t="str">
        <f t="shared" si="1"/>
        <v xml:space="preserve"> </v>
      </c>
      <c r="J13">
        <f t="shared" si="4"/>
        <v>0</v>
      </c>
      <c r="K13">
        <f t="shared" si="4"/>
        <v>0</v>
      </c>
      <c r="L13">
        <f t="shared" si="5"/>
        <v>0</v>
      </c>
    </row>
    <row r="14" spans="1:12" hidden="1">
      <c r="A14" s="1">
        <f t="shared" si="2"/>
        <v>42080</v>
      </c>
      <c r="B14" s="1">
        <f>Letterprogramma!A6+VLOOKUP(C14,$B$33:$F$38,5)</f>
        <v>42080</v>
      </c>
      <c r="C14" t="str">
        <f>Letterprogramma!H6</f>
        <v>F</v>
      </c>
      <c r="D14" t="str">
        <f>Letterprogramma!I6</f>
        <v>B</v>
      </c>
      <c r="E14" s="4">
        <f t="shared" si="0"/>
        <v>0.83333333333333337</v>
      </c>
      <c r="F14" t="str">
        <f t="shared" si="3"/>
        <v>Panta Rhei 1</v>
      </c>
      <c r="G14" t="str">
        <f t="shared" si="3"/>
        <v>Smash (M) 8</v>
      </c>
      <c r="I14" t="str">
        <f t="shared" si="1"/>
        <v xml:space="preserve"> </v>
      </c>
      <c r="J14">
        <f t="shared" si="4"/>
        <v>0</v>
      </c>
      <c r="K14">
        <f t="shared" si="4"/>
        <v>0</v>
      </c>
      <c r="L14">
        <f t="shared" si="5"/>
        <v>0</v>
      </c>
    </row>
    <row r="15" spans="1:12">
      <c r="A15" s="1">
        <f t="shared" si="2"/>
        <v>42079</v>
      </c>
      <c r="B15" s="1">
        <f>Letterprogramma!A6+VLOOKUP(C15,$B$33:$F$38,5)</f>
        <v>42079</v>
      </c>
      <c r="C15" t="str">
        <f>Letterprogramma!J6</f>
        <v>C</v>
      </c>
      <c r="D15" t="str">
        <f>Letterprogramma!K6</f>
        <v>E</v>
      </c>
      <c r="E15" s="4">
        <f t="shared" si="0"/>
        <v>0.83333333333333337</v>
      </c>
      <c r="F15" t="str">
        <f t="shared" si="3"/>
        <v>-</v>
      </c>
      <c r="G15" t="str">
        <f t="shared" si="3"/>
        <v>NN Rotterdam 3</v>
      </c>
      <c r="I15" t="str">
        <f t="shared" si="1"/>
        <v xml:space="preserve"> </v>
      </c>
      <c r="J15">
        <f t="shared" si="4"/>
        <v>0</v>
      </c>
      <c r="K15">
        <f t="shared" si="4"/>
        <v>1</v>
      </c>
      <c r="L15">
        <f t="shared" si="5"/>
        <v>1</v>
      </c>
    </row>
    <row r="16" spans="1:12" hidden="1">
      <c r="A16" s="1">
        <f t="shared" si="2"/>
        <v>42086</v>
      </c>
      <c r="B16" s="1">
        <f>Letterprogramma!A7+VLOOKUP(C16,$B$33:$F$38,5)</f>
        <v>42086</v>
      </c>
      <c r="C16" t="str">
        <f>Letterprogramma!F7</f>
        <v>B</v>
      </c>
      <c r="D16" t="str">
        <f>Letterprogramma!G7</f>
        <v>A</v>
      </c>
      <c r="E16" s="4">
        <f t="shared" si="0"/>
        <v>0.83333333333333337</v>
      </c>
      <c r="F16" t="str">
        <f t="shared" si="3"/>
        <v>Smash (M) 8</v>
      </c>
      <c r="G16" t="str">
        <f t="shared" si="3"/>
        <v>ATTC Evo-Repro 7</v>
      </c>
      <c r="I16" t="str">
        <f t="shared" si="1"/>
        <v xml:space="preserve"> </v>
      </c>
      <c r="J16">
        <f t="shared" si="4"/>
        <v>0</v>
      </c>
      <c r="K16">
        <f t="shared" si="4"/>
        <v>0</v>
      </c>
      <c r="L16">
        <f t="shared" si="5"/>
        <v>0</v>
      </c>
    </row>
    <row r="17" spans="1:12" hidden="1">
      <c r="A17" s="1">
        <f t="shared" si="2"/>
        <v>42086</v>
      </c>
      <c r="B17" s="1">
        <f>Letterprogramma!A7+VLOOKUP(C17,$B$33:$F$38,5)</f>
        <v>42086</v>
      </c>
      <c r="C17" t="str">
        <f>Letterprogramma!H7</f>
        <v>D</v>
      </c>
      <c r="D17" t="str">
        <f>Letterprogramma!I7</f>
        <v>C</v>
      </c>
      <c r="E17" s="4">
        <f t="shared" si="0"/>
        <v>0.82291666666666663</v>
      </c>
      <c r="F17" t="str">
        <f t="shared" si="3"/>
        <v>Sassem 5</v>
      </c>
      <c r="G17" t="str">
        <f t="shared" si="3"/>
        <v>-</v>
      </c>
      <c r="I17" t="str">
        <f t="shared" si="1"/>
        <v xml:space="preserve"> </v>
      </c>
      <c r="J17">
        <f t="shared" si="4"/>
        <v>0</v>
      </c>
      <c r="K17">
        <f t="shared" si="4"/>
        <v>0</v>
      </c>
      <c r="L17">
        <f t="shared" si="5"/>
        <v>0</v>
      </c>
    </row>
    <row r="18" spans="1:12">
      <c r="A18" s="1">
        <f t="shared" si="2"/>
        <v>42087</v>
      </c>
      <c r="B18" s="1">
        <f>Letterprogramma!A7+VLOOKUP(C18,$B$33:$F$38,5)</f>
        <v>42087</v>
      </c>
      <c r="C18" t="str">
        <f>Letterprogramma!J7</f>
        <v>F</v>
      </c>
      <c r="D18" t="str">
        <f>Letterprogramma!K7</f>
        <v>E</v>
      </c>
      <c r="E18" s="4">
        <f t="shared" si="0"/>
        <v>0.83333333333333337</v>
      </c>
      <c r="F18" t="str">
        <f t="shared" ref="F18:G30" si="6">VLOOKUP(C18,$B$33:$C$38,2)</f>
        <v>Panta Rhei 1</v>
      </c>
      <c r="G18" t="str">
        <f t="shared" si="6"/>
        <v>NN Rotterdam 3</v>
      </c>
      <c r="I18" t="str">
        <f t="shared" si="1"/>
        <v xml:space="preserve"> </v>
      </c>
      <c r="J18">
        <f t="shared" si="4"/>
        <v>0</v>
      </c>
      <c r="K18">
        <f t="shared" si="4"/>
        <v>1</v>
      </c>
      <c r="L18">
        <f t="shared" si="5"/>
        <v>1</v>
      </c>
    </row>
    <row r="19" spans="1:12" hidden="1">
      <c r="A19" s="1">
        <f t="shared" si="2"/>
        <v>42093</v>
      </c>
      <c r="B19" s="1">
        <f>Letterprogramma!A8+VLOOKUP(C19,$B$33:$F$38,5)</f>
        <v>42093</v>
      </c>
      <c r="C19" t="str">
        <f>Letterprogramma!F8</f>
        <v>A</v>
      </c>
      <c r="D19" t="str">
        <f>Letterprogramma!G8</f>
        <v>F</v>
      </c>
      <c r="E19" s="4">
        <f t="shared" si="0"/>
        <v>0.83333333333333337</v>
      </c>
      <c r="F19" t="str">
        <f t="shared" si="6"/>
        <v>ATTC Evo-Repro 7</v>
      </c>
      <c r="G19" t="str">
        <f t="shared" si="6"/>
        <v>Panta Rhei 1</v>
      </c>
      <c r="I19" t="str">
        <f t="shared" si="1"/>
        <v xml:space="preserve"> </v>
      </c>
      <c r="J19">
        <f t="shared" si="4"/>
        <v>0</v>
      </c>
      <c r="K19">
        <f t="shared" si="4"/>
        <v>0</v>
      </c>
      <c r="L19">
        <f t="shared" si="5"/>
        <v>0</v>
      </c>
    </row>
    <row r="20" spans="1:12" hidden="1">
      <c r="A20" s="1">
        <f t="shared" si="2"/>
        <v>42093</v>
      </c>
      <c r="B20" s="1">
        <f>Letterprogramma!A8+VLOOKUP(C20,$B$33:$F$38,5)</f>
        <v>42093</v>
      </c>
      <c r="C20" t="str">
        <f>Letterprogramma!H8</f>
        <v>C</v>
      </c>
      <c r="D20" t="str">
        <f>Letterprogramma!I8</f>
        <v>B</v>
      </c>
      <c r="E20" s="4">
        <f t="shared" si="0"/>
        <v>0.83333333333333337</v>
      </c>
      <c r="F20" t="str">
        <f t="shared" si="6"/>
        <v>-</v>
      </c>
      <c r="G20" t="str">
        <f t="shared" si="6"/>
        <v>Smash (M) 8</v>
      </c>
      <c r="I20" t="str">
        <f t="shared" si="1"/>
        <v xml:space="preserve"> </v>
      </c>
      <c r="J20">
        <f t="shared" si="4"/>
        <v>0</v>
      </c>
      <c r="K20">
        <f t="shared" si="4"/>
        <v>0</v>
      </c>
      <c r="L20">
        <f t="shared" si="5"/>
        <v>0</v>
      </c>
    </row>
    <row r="21" spans="1:12">
      <c r="A21" s="1">
        <f t="shared" si="2"/>
        <v>42093</v>
      </c>
      <c r="B21" s="1">
        <f>Letterprogramma!A8+VLOOKUP(C21,$B$33:$F$38,5)</f>
        <v>42093</v>
      </c>
      <c r="C21" t="str">
        <f>Letterprogramma!J8</f>
        <v>E</v>
      </c>
      <c r="D21" t="str">
        <f>Letterprogramma!K8</f>
        <v>D</v>
      </c>
      <c r="E21" s="4">
        <f t="shared" si="0"/>
        <v>0.83333333333333337</v>
      </c>
      <c r="F21" t="str">
        <f t="shared" si="6"/>
        <v>NN Rotterdam 3</v>
      </c>
      <c r="G21" t="str">
        <f t="shared" si="6"/>
        <v>Sassem 5</v>
      </c>
      <c r="I21" t="str">
        <f t="shared" si="1"/>
        <v xml:space="preserve"> </v>
      </c>
      <c r="J21">
        <f t="shared" si="4"/>
        <v>1</v>
      </c>
      <c r="K21">
        <f t="shared" si="4"/>
        <v>0</v>
      </c>
      <c r="L21">
        <f t="shared" si="5"/>
        <v>1</v>
      </c>
    </row>
    <row r="22" spans="1:12" hidden="1">
      <c r="A22" s="1">
        <f t="shared" si="2"/>
        <v>42100</v>
      </c>
      <c r="B22" s="1">
        <f>Letterprogramma!A9+VLOOKUP(C22,$B$33:$F$38,5)</f>
        <v>42100</v>
      </c>
      <c r="C22" t="str">
        <f>Letterprogramma!F9</f>
        <v>C</v>
      </c>
      <c r="D22" t="str">
        <f>Letterprogramma!G9</f>
        <v>A</v>
      </c>
      <c r="E22" s="4">
        <f t="shared" si="0"/>
        <v>0.83333333333333337</v>
      </c>
      <c r="F22" t="str">
        <f t="shared" si="6"/>
        <v>-</v>
      </c>
      <c r="G22" t="str">
        <f t="shared" si="6"/>
        <v>ATTC Evo-Repro 7</v>
      </c>
      <c r="I22" t="str">
        <f t="shared" si="1"/>
        <v xml:space="preserve"> </v>
      </c>
      <c r="J22">
        <f t="shared" si="4"/>
        <v>0</v>
      </c>
      <c r="K22">
        <f t="shared" si="4"/>
        <v>0</v>
      </c>
      <c r="L22">
        <f t="shared" si="5"/>
        <v>0</v>
      </c>
    </row>
    <row r="23" spans="1:12">
      <c r="A23" s="1">
        <f>B23+28</f>
        <v>42128</v>
      </c>
      <c r="B23" s="1">
        <f>Letterprogramma!A9+VLOOKUP(C23,$B$33:$F$38,5)</f>
        <v>42100</v>
      </c>
      <c r="C23" t="str">
        <f>Letterprogramma!H9</f>
        <v>B</v>
      </c>
      <c r="D23" t="str">
        <f>Letterprogramma!I9</f>
        <v>E</v>
      </c>
      <c r="E23" s="4">
        <f t="shared" si="0"/>
        <v>0.83333333333333337</v>
      </c>
      <c r="F23" t="str">
        <f t="shared" si="6"/>
        <v>Smash (M) 8</v>
      </c>
      <c r="G23" t="str">
        <f t="shared" si="6"/>
        <v>NN Rotterdam 3</v>
      </c>
      <c r="I23" t="str">
        <f t="shared" si="1"/>
        <v>VERPLAATST</v>
      </c>
      <c r="J23">
        <f t="shared" si="4"/>
        <v>0</v>
      </c>
      <c r="K23">
        <f t="shared" si="4"/>
        <v>1</v>
      </c>
      <c r="L23">
        <f t="shared" si="5"/>
        <v>1</v>
      </c>
    </row>
    <row r="24" spans="1:12" hidden="1">
      <c r="A24" s="1">
        <f t="shared" si="2"/>
        <v>42101</v>
      </c>
      <c r="B24" s="1">
        <f>Letterprogramma!A9+VLOOKUP(C24,$B$33:$F$38,5)</f>
        <v>42101</v>
      </c>
      <c r="C24" t="str">
        <f>Letterprogramma!J9</f>
        <v>F</v>
      </c>
      <c r="D24" t="str">
        <f>Letterprogramma!K9</f>
        <v>D</v>
      </c>
      <c r="E24" s="4">
        <f t="shared" si="0"/>
        <v>0.83333333333333337</v>
      </c>
      <c r="F24" t="str">
        <f t="shared" si="6"/>
        <v>Panta Rhei 1</v>
      </c>
      <c r="G24" t="str">
        <f t="shared" si="6"/>
        <v>Sassem 5</v>
      </c>
      <c r="I24" t="str">
        <f t="shared" si="1"/>
        <v xml:space="preserve"> </v>
      </c>
      <c r="J24">
        <f t="shared" si="4"/>
        <v>0</v>
      </c>
      <c r="K24">
        <f t="shared" si="4"/>
        <v>0</v>
      </c>
      <c r="L24">
        <f t="shared" si="5"/>
        <v>0</v>
      </c>
    </row>
    <row r="25" spans="1:12">
      <c r="A25" s="1">
        <f t="shared" si="2"/>
        <v>42107</v>
      </c>
      <c r="B25" s="1">
        <f>Letterprogramma!A10+VLOOKUP(C25,$B$33:$F$38,5)</f>
        <v>42107</v>
      </c>
      <c r="C25" t="str">
        <f>Letterprogramma!F10</f>
        <v>A</v>
      </c>
      <c r="D25" t="str">
        <f>Letterprogramma!G10</f>
        <v>E</v>
      </c>
      <c r="E25" s="4">
        <f t="shared" si="0"/>
        <v>0.83333333333333337</v>
      </c>
      <c r="F25" t="str">
        <f t="shared" si="6"/>
        <v>ATTC Evo-Repro 7</v>
      </c>
      <c r="G25" t="str">
        <f t="shared" si="6"/>
        <v>NN Rotterdam 3</v>
      </c>
      <c r="I25" t="str">
        <f t="shared" si="1"/>
        <v xml:space="preserve"> </v>
      </c>
      <c r="J25">
        <f t="shared" si="4"/>
        <v>0</v>
      </c>
      <c r="K25">
        <f t="shared" si="4"/>
        <v>1</v>
      </c>
      <c r="L25">
        <f t="shared" si="5"/>
        <v>1</v>
      </c>
    </row>
    <row r="26" spans="1:12" hidden="1">
      <c r="A26" s="1">
        <f t="shared" si="2"/>
        <v>42107</v>
      </c>
      <c r="B26" s="1">
        <f>Letterprogramma!A10+VLOOKUP(C26,$B$33:$F$38,5)</f>
        <v>42107</v>
      </c>
      <c r="C26" t="str">
        <f>Letterprogramma!H10</f>
        <v>D</v>
      </c>
      <c r="D26" t="str">
        <f>Letterprogramma!I10</f>
        <v>B</v>
      </c>
      <c r="E26" s="4">
        <f t="shared" si="0"/>
        <v>0.82291666666666663</v>
      </c>
      <c r="F26" t="str">
        <f t="shared" si="6"/>
        <v>Sassem 5</v>
      </c>
      <c r="G26" t="str">
        <f t="shared" si="6"/>
        <v>Smash (M) 8</v>
      </c>
      <c r="I26" t="str">
        <f t="shared" si="1"/>
        <v xml:space="preserve"> </v>
      </c>
      <c r="J26">
        <f t="shared" si="4"/>
        <v>0</v>
      </c>
      <c r="K26">
        <f t="shared" si="4"/>
        <v>0</v>
      </c>
      <c r="L26">
        <f t="shared" si="5"/>
        <v>0</v>
      </c>
    </row>
    <row r="27" spans="1:12" hidden="1">
      <c r="A27" s="1">
        <f t="shared" si="2"/>
        <v>42108</v>
      </c>
      <c r="B27" s="1">
        <f>Letterprogramma!A10+VLOOKUP(C27,$B$33:$F$38,5)</f>
        <v>42108</v>
      </c>
      <c r="C27" t="str">
        <f>Letterprogramma!J10</f>
        <v>F</v>
      </c>
      <c r="D27" t="str">
        <f>Letterprogramma!K10</f>
        <v>C</v>
      </c>
      <c r="E27" s="4">
        <f t="shared" si="0"/>
        <v>0.83333333333333337</v>
      </c>
      <c r="F27" t="str">
        <f t="shared" si="6"/>
        <v>Panta Rhei 1</v>
      </c>
      <c r="G27" t="str">
        <f t="shared" si="6"/>
        <v>-</v>
      </c>
      <c r="I27" t="str">
        <f t="shared" si="1"/>
        <v xml:space="preserve"> </v>
      </c>
      <c r="J27">
        <f t="shared" si="4"/>
        <v>0</v>
      </c>
      <c r="K27">
        <f t="shared" si="4"/>
        <v>0</v>
      </c>
      <c r="L27">
        <f t="shared" si="5"/>
        <v>0</v>
      </c>
    </row>
    <row r="28" spans="1:12" hidden="1">
      <c r="A28" s="1">
        <f t="shared" si="2"/>
        <v>42114</v>
      </c>
      <c r="B28" s="1">
        <f>Letterprogramma!A11+VLOOKUP(C28,$B$33:$F$38,5)</f>
        <v>42114</v>
      </c>
      <c r="C28" t="str">
        <f>Letterprogramma!F11</f>
        <v>D</v>
      </c>
      <c r="D28" t="str">
        <f>Letterprogramma!G11</f>
        <v>A</v>
      </c>
      <c r="E28" s="4">
        <f t="shared" si="0"/>
        <v>0.82291666666666663</v>
      </c>
      <c r="F28" t="str">
        <f t="shared" si="6"/>
        <v>Sassem 5</v>
      </c>
      <c r="G28" t="str">
        <f t="shared" si="6"/>
        <v>ATTC Evo-Repro 7</v>
      </c>
      <c r="I28" t="str">
        <f t="shared" si="1"/>
        <v xml:space="preserve"> </v>
      </c>
      <c r="J28">
        <f t="shared" si="4"/>
        <v>0</v>
      </c>
      <c r="K28">
        <f t="shared" si="4"/>
        <v>0</v>
      </c>
      <c r="L28">
        <f t="shared" si="5"/>
        <v>0</v>
      </c>
    </row>
    <row r="29" spans="1:12" hidden="1">
      <c r="A29" s="1">
        <f t="shared" si="2"/>
        <v>42114</v>
      </c>
      <c r="B29" s="1">
        <f>Letterprogramma!A11+VLOOKUP(C29,$B$33:$F$38,5)</f>
        <v>42114</v>
      </c>
      <c r="C29" t="str">
        <f>Letterprogramma!H11</f>
        <v>B</v>
      </c>
      <c r="D29" t="str">
        <f>Letterprogramma!I11</f>
        <v>F</v>
      </c>
      <c r="E29" s="4">
        <f t="shared" si="0"/>
        <v>0.83333333333333337</v>
      </c>
      <c r="F29" t="str">
        <f t="shared" si="6"/>
        <v>Smash (M) 8</v>
      </c>
      <c r="G29" t="str">
        <f t="shared" si="6"/>
        <v>Panta Rhei 1</v>
      </c>
      <c r="I29" t="str">
        <f t="shared" si="1"/>
        <v xml:space="preserve"> </v>
      </c>
      <c r="J29">
        <f t="shared" si="4"/>
        <v>0</v>
      </c>
      <c r="K29">
        <f t="shared" si="4"/>
        <v>0</v>
      </c>
      <c r="L29">
        <f t="shared" si="5"/>
        <v>0</v>
      </c>
    </row>
    <row r="30" spans="1:12">
      <c r="A30" s="1">
        <f t="shared" si="2"/>
        <v>42114</v>
      </c>
      <c r="B30" s="1">
        <f>Letterprogramma!A11+VLOOKUP(C30,$B$33:$F$38,5)</f>
        <v>42114</v>
      </c>
      <c r="C30" t="str">
        <f>Letterprogramma!J11</f>
        <v>E</v>
      </c>
      <c r="D30" t="str">
        <f>Letterprogramma!K11</f>
        <v>C</v>
      </c>
      <c r="E30" s="4">
        <f t="shared" si="0"/>
        <v>0.83333333333333337</v>
      </c>
      <c r="F30" t="str">
        <f t="shared" si="6"/>
        <v>NN Rotterdam 3</v>
      </c>
      <c r="G30" t="str">
        <f t="shared" si="6"/>
        <v>-</v>
      </c>
      <c r="I30" t="str">
        <f>IF(A30=B30," ","VERPLAATST")</f>
        <v xml:space="preserve"> </v>
      </c>
      <c r="J30">
        <f t="shared" si="4"/>
        <v>1</v>
      </c>
      <c r="K30">
        <f t="shared" si="4"/>
        <v>0</v>
      </c>
      <c r="L30">
        <f t="shared" si="5"/>
        <v>1</v>
      </c>
    </row>
    <row r="32" spans="1:12">
      <c r="B32">
        <f>Indeling!A15</f>
        <v>5</v>
      </c>
      <c r="C32">
        <f>Indeling!A15</f>
        <v>5</v>
      </c>
      <c r="D32" t="str">
        <f>Indeling!B15</f>
        <v>klasse - Poule C</v>
      </c>
    </row>
    <row r="33" spans="2:7">
      <c r="B33" t="s">
        <v>30</v>
      </c>
      <c r="C33" t="str">
        <f>Indeling!B16</f>
        <v>ATTC Evo-Repro 7</v>
      </c>
      <c r="D33" s="4" t="str">
        <f>Indeling!C16</f>
        <v>MA</v>
      </c>
      <c r="E33" s="4">
        <f>Indeling!D16</f>
        <v>0.83333333333333337</v>
      </c>
      <c r="F33">
        <f>VLOOKUP(D33,Indeling!$G$79:$H$84,2)</f>
        <v>0</v>
      </c>
      <c r="G33" t="str">
        <f>MID(B32,8,1)</f>
        <v/>
      </c>
    </row>
    <row r="34" spans="2:7">
      <c r="B34" t="s">
        <v>31</v>
      </c>
      <c r="C34" t="str">
        <f>Indeling!B17</f>
        <v>Smash (M) 8</v>
      </c>
      <c r="D34" s="4" t="str">
        <f>Indeling!C17</f>
        <v>MA</v>
      </c>
      <c r="E34" s="4">
        <f>Indeling!D17</f>
        <v>0.83333333333333337</v>
      </c>
      <c r="F34">
        <f>VLOOKUP(D34,Indeling!$G$79:$H$84,2)</f>
        <v>0</v>
      </c>
      <c r="G34" t="str">
        <f>G33</f>
        <v/>
      </c>
    </row>
    <row r="35" spans="2:7">
      <c r="B35" t="s">
        <v>32</v>
      </c>
      <c r="C35" t="str">
        <f>Indeling!B18</f>
        <v>-</v>
      </c>
      <c r="D35" s="4" t="str">
        <f>Indeling!C18</f>
        <v>MA</v>
      </c>
      <c r="E35" s="4">
        <f>Indeling!D18</f>
        <v>0.83333333333333337</v>
      </c>
      <c r="F35">
        <f>VLOOKUP(D35,Indeling!$G$79:$H$84,2)</f>
        <v>0</v>
      </c>
      <c r="G35" t="str">
        <f>G34</f>
        <v/>
      </c>
    </row>
    <row r="36" spans="2:7">
      <c r="B36" t="s">
        <v>33</v>
      </c>
      <c r="C36" t="str">
        <f>Indeling!B19</f>
        <v>Sassem 5</v>
      </c>
      <c r="D36" s="4" t="str">
        <f>Indeling!C19</f>
        <v>MA</v>
      </c>
      <c r="E36" s="4">
        <f>Indeling!D19</f>
        <v>0.82291666666666663</v>
      </c>
      <c r="F36">
        <f>VLOOKUP(D36,Indeling!$G$79:$H$84,2)</f>
        <v>0</v>
      </c>
      <c r="G36" t="str">
        <f>G35</f>
        <v/>
      </c>
    </row>
    <row r="37" spans="2:7">
      <c r="B37" t="s">
        <v>34</v>
      </c>
      <c r="C37" t="str">
        <f>Indeling!B20</f>
        <v>NN Rotterdam 3</v>
      </c>
      <c r="D37" s="4" t="str">
        <f>Indeling!C20</f>
        <v>MA</v>
      </c>
      <c r="E37" s="4">
        <f>Indeling!D20</f>
        <v>0.83333333333333337</v>
      </c>
      <c r="F37">
        <f>VLOOKUP(D37,Indeling!$G$79:$H$84,2)</f>
        <v>0</v>
      </c>
      <c r="G37" t="str">
        <f>G36</f>
        <v/>
      </c>
    </row>
    <row r="38" spans="2:7">
      <c r="B38" t="s">
        <v>35</v>
      </c>
      <c r="C38" t="str">
        <f>Indeling!B21</f>
        <v>Panta Rhei 1</v>
      </c>
      <c r="D38" s="4" t="str">
        <f>Indeling!C21</f>
        <v>DI</v>
      </c>
      <c r="E38" s="4">
        <f>Indeling!D21</f>
        <v>0.83333333333333337</v>
      </c>
      <c r="F38">
        <f>VLOOKUP(D38,Indeling!$G$79:$H$84,2)</f>
        <v>1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sqref="A1:G29"/>
    </sheetView>
  </sheetViews>
  <sheetFormatPr defaultRowHeight="15"/>
  <cols>
    <col min="2" max="2" width="9.140625" hidden="1" customWidth="1"/>
    <col min="3" max="3" width="4.7109375" hidden="1" customWidth="1"/>
    <col min="4" max="4" width="4" hidden="1" customWidth="1"/>
    <col min="6" max="7" width="18.140625" customWidth="1"/>
  </cols>
  <sheetData>
    <row r="1" spans="1:12">
      <c r="A1" s="1">
        <f t="shared" ref="A1:A30" si="0">B1</f>
        <v>42031</v>
      </c>
      <c r="B1" s="1">
        <f>Letterprogramma!A2+VLOOKUP(C1,$B$33:$F$38,5)</f>
        <v>42031</v>
      </c>
      <c r="C1" t="str">
        <f>Letterprogramma!F2</f>
        <v>A</v>
      </c>
      <c r="D1" t="str">
        <f>Letterprogramma!G2</f>
        <v>B</v>
      </c>
      <c r="E1" s="4">
        <f>VLOOKUP(C1,$B$33:$E$38,4)</f>
        <v>0.83333333333333337</v>
      </c>
      <c r="F1" t="str">
        <f>VLOOKUP(C1,$B$33:$C$38,2)</f>
        <v>Alexandria '66 3</v>
      </c>
      <c r="G1" t="str">
        <f>VLOOKUP(D1,$B$33:$C$38,2)</f>
        <v>NN Rotterdam duo 1</v>
      </c>
      <c r="I1" t="str">
        <f t="shared" ref="I1:I29" si="1">IF(A1=B1," ","VERPLAATST")</f>
        <v xml:space="preserve"> </v>
      </c>
      <c r="J1">
        <f>IF(MID(F1,1,12)="NN Rotterdam",1,0)</f>
        <v>0</v>
      </c>
      <c r="K1">
        <f>IF(MID(G1,1,12)="NN Rotterdam",1,0)</f>
        <v>1</v>
      </c>
      <c r="L1">
        <f>J1+K1</f>
        <v>1</v>
      </c>
    </row>
    <row r="2" spans="1:12" hidden="1">
      <c r="A2" s="1">
        <f t="shared" si="0"/>
        <v>42033</v>
      </c>
      <c r="B2" s="1">
        <f>Letterprogramma!A2+VLOOKUP(C2,$B$33:$F$38,5)</f>
        <v>42033</v>
      </c>
      <c r="C2" t="str">
        <f>Letterprogramma!H2</f>
        <v>C</v>
      </c>
      <c r="D2" t="str">
        <f>Letterprogramma!I2</f>
        <v>D</v>
      </c>
      <c r="E2" s="4">
        <f t="shared" ref="E2:E30" si="2">VLOOKUP(C2,$B$33:$E$38,4)</f>
        <v>0.83333333333333337</v>
      </c>
      <c r="F2" t="str">
        <f t="shared" ref="F2:G17" si="3">VLOOKUP(C2,$B$33:$C$38,2)</f>
        <v>Shot '65 3</v>
      </c>
      <c r="G2" t="str">
        <f t="shared" si="3"/>
        <v>Gorkum 1</v>
      </c>
      <c r="I2" t="str">
        <f t="shared" si="1"/>
        <v xml:space="preserve"> </v>
      </c>
      <c r="J2">
        <f t="shared" ref="J2:K30" si="4">IF(MID(F2,1,12)="NN Rotterdam",1,0)</f>
        <v>0</v>
      </c>
      <c r="K2">
        <f t="shared" si="4"/>
        <v>0</v>
      </c>
      <c r="L2">
        <f t="shared" ref="L2:L30" si="5">J2+K2</f>
        <v>0</v>
      </c>
    </row>
    <row r="3" spans="1:12" hidden="1">
      <c r="A3" s="1">
        <f t="shared" si="0"/>
        <v>42030</v>
      </c>
      <c r="B3" s="1">
        <f>Letterprogramma!A2+VLOOKUP(C3,$B$33:$F$38,5)</f>
        <v>42030</v>
      </c>
      <c r="C3" t="str">
        <f>Letterprogramma!J2</f>
        <v>E</v>
      </c>
      <c r="D3" t="str">
        <f>Letterprogramma!K2</f>
        <v>F</v>
      </c>
      <c r="E3" s="4">
        <f t="shared" si="2"/>
        <v>0.83333333333333337</v>
      </c>
      <c r="F3" t="str">
        <f t="shared" si="3"/>
        <v>Tavenu 2</v>
      </c>
      <c r="G3" t="str">
        <f t="shared" si="3"/>
        <v>De Sprint 1</v>
      </c>
      <c r="I3" t="str">
        <f t="shared" si="1"/>
        <v xml:space="preserve"> </v>
      </c>
      <c r="J3">
        <f t="shared" si="4"/>
        <v>0</v>
      </c>
      <c r="K3">
        <f t="shared" si="4"/>
        <v>0</v>
      </c>
      <c r="L3">
        <f t="shared" si="5"/>
        <v>0</v>
      </c>
    </row>
    <row r="4" spans="1:12" hidden="1">
      <c r="A4" s="1">
        <f t="shared" si="0"/>
        <v>42038</v>
      </c>
      <c r="B4" s="1">
        <f>Letterprogramma!A3+VLOOKUP(C4,$B$33:$F$38,5)</f>
        <v>42038</v>
      </c>
      <c r="C4" t="str">
        <f>Letterprogramma!F3</f>
        <v>F</v>
      </c>
      <c r="D4" t="str">
        <f>Letterprogramma!G3</f>
        <v>A</v>
      </c>
      <c r="E4" s="4">
        <f t="shared" si="2"/>
        <v>0.82291666666666663</v>
      </c>
      <c r="F4" t="str">
        <f t="shared" si="3"/>
        <v>De Sprint 1</v>
      </c>
      <c r="G4" t="str">
        <f t="shared" si="3"/>
        <v>Alexandria '66 3</v>
      </c>
      <c r="I4" t="str">
        <f t="shared" si="1"/>
        <v xml:space="preserve"> </v>
      </c>
      <c r="J4">
        <f t="shared" si="4"/>
        <v>0</v>
      </c>
      <c r="K4">
        <f t="shared" si="4"/>
        <v>0</v>
      </c>
      <c r="L4">
        <f t="shared" si="5"/>
        <v>0</v>
      </c>
    </row>
    <row r="5" spans="1:12">
      <c r="A5" s="1">
        <f t="shared" si="0"/>
        <v>42040</v>
      </c>
      <c r="B5" s="1">
        <f>Letterprogramma!A3+VLOOKUP(C5,$B$33:$F$38,5)</f>
        <v>42040</v>
      </c>
      <c r="C5" t="str">
        <f>Letterprogramma!H3</f>
        <v>B</v>
      </c>
      <c r="D5" t="str">
        <f>Letterprogramma!I3</f>
        <v>C</v>
      </c>
      <c r="E5" s="4">
        <f t="shared" si="2"/>
        <v>0.83333333333333337</v>
      </c>
      <c r="F5" t="str">
        <f t="shared" si="3"/>
        <v>NN Rotterdam duo 1</v>
      </c>
      <c r="G5" t="str">
        <f t="shared" si="3"/>
        <v>Shot '65 3</v>
      </c>
      <c r="I5" t="str">
        <f t="shared" si="1"/>
        <v xml:space="preserve"> </v>
      </c>
      <c r="J5">
        <f t="shared" si="4"/>
        <v>1</v>
      </c>
      <c r="K5">
        <f t="shared" si="4"/>
        <v>0</v>
      </c>
      <c r="L5">
        <f t="shared" si="5"/>
        <v>1</v>
      </c>
    </row>
    <row r="6" spans="1:12" hidden="1">
      <c r="A6" s="1">
        <f t="shared" si="0"/>
        <v>42039</v>
      </c>
      <c r="B6" s="1">
        <f>Letterprogramma!A3+VLOOKUP(C6,$B$33:$F$38,5)</f>
        <v>42039</v>
      </c>
      <c r="C6" t="str">
        <f>Letterprogramma!J3</f>
        <v>D</v>
      </c>
      <c r="D6" t="str">
        <f>Letterprogramma!K3</f>
        <v>E</v>
      </c>
      <c r="E6" s="4">
        <f t="shared" si="2"/>
        <v>0.83333333333333337</v>
      </c>
      <c r="F6" t="str">
        <f t="shared" si="3"/>
        <v>Gorkum 1</v>
      </c>
      <c r="G6" t="str">
        <f t="shared" si="3"/>
        <v>Tavenu 2</v>
      </c>
      <c r="I6" t="str">
        <f t="shared" si="1"/>
        <v xml:space="preserve"> </v>
      </c>
      <c r="J6">
        <f t="shared" si="4"/>
        <v>0</v>
      </c>
      <c r="K6">
        <f t="shared" si="4"/>
        <v>0</v>
      </c>
      <c r="L6">
        <f t="shared" si="5"/>
        <v>0</v>
      </c>
    </row>
    <row r="7" spans="1:12" hidden="1">
      <c r="A7" s="1">
        <f t="shared" si="0"/>
        <v>42052</v>
      </c>
      <c r="B7" s="1">
        <f>Letterprogramma!A4+VLOOKUP(C7,$B$33:$F$38,5)</f>
        <v>42052</v>
      </c>
      <c r="C7" t="str">
        <f>Letterprogramma!F4</f>
        <v>A</v>
      </c>
      <c r="D7" t="str">
        <f>Letterprogramma!G4</f>
        <v>C</v>
      </c>
      <c r="E7" s="4">
        <f t="shared" si="2"/>
        <v>0.83333333333333337</v>
      </c>
      <c r="F7" t="str">
        <f t="shared" si="3"/>
        <v>Alexandria '66 3</v>
      </c>
      <c r="G7" t="str">
        <f t="shared" si="3"/>
        <v>Shot '65 3</v>
      </c>
      <c r="I7" t="str">
        <f t="shared" si="1"/>
        <v xml:space="preserve"> </v>
      </c>
      <c r="J7">
        <f t="shared" si="4"/>
        <v>0</v>
      </c>
      <c r="K7">
        <f t="shared" si="4"/>
        <v>0</v>
      </c>
      <c r="L7">
        <f t="shared" si="5"/>
        <v>0</v>
      </c>
    </row>
    <row r="8" spans="1:12">
      <c r="A8" s="1">
        <f t="shared" si="0"/>
        <v>42051</v>
      </c>
      <c r="B8" s="1">
        <f>Letterprogramma!A4+VLOOKUP(C8,$B$33:$F$38,5)</f>
        <v>42051</v>
      </c>
      <c r="C8" t="str">
        <f>Letterprogramma!H4</f>
        <v>E</v>
      </c>
      <c r="D8" t="str">
        <f>Letterprogramma!I4</f>
        <v>B</v>
      </c>
      <c r="E8" s="4">
        <f t="shared" si="2"/>
        <v>0.83333333333333337</v>
      </c>
      <c r="F8" t="str">
        <f t="shared" si="3"/>
        <v>Tavenu 2</v>
      </c>
      <c r="G8" t="str">
        <f t="shared" si="3"/>
        <v>NN Rotterdam duo 1</v>
      </c>
      <c r="I8" t="str">
        <f t="shared" si="1"/>
        <v xml:space="preserve"> </v>
      </c>
      <c r="J8">
        <f t="shared" si="4"/>
        <v>0</v>
      </c>
      <c r="K8">
        <f t="shared" si="4"/>
        <v>1</v>
      </c>
      <c r="L8">
        <f t="shared" si="5"/>
        <v>1</v>
      </c>
    </row>
    <row r="9" spans="1:12" hidden="1">
      <c r="A9" s="1">
        <f t="shared" si="0"/>
        <v>42053</v>
      </c>
      <c r="B9" s="1">
        <f>Letterprogramma!A4+VLOOKUP(C9,$B$33:$F$38,5)</f>
        <v>42053</v>
      </c>
      <c r="C9" t="str">
        <f>Letterprogramma!J4</f>
        <v>D</v>
      </c>
      <c r="D9" t="str">
        <f>Letterprogramma!K4</f>
        <v>F</v>
      </c>
      <c r="E9" s="4">
        <f t="shared" si="2"/>
        <v>0.83333333333333337</v>
      </c>
      <c r="F9" t="str">
        <f t="shared" si="3"/>
        <v>Gorkum 1</v>
      </c>
      <c r="G9" t="str">
        <f t="shared" si="3"/>
        <v>De Sprint 1</v>
      </c>
      <c r="I9" t="str">
        <f t="shared" si="1"/>
        <v xml:space="preserve"> </v>
      </c>
      <c r="J9">
        <f t="shared" si="4"/>
        <v>0</v>
      </c>
      <c r="K9">
        <f t="shared" si="4"/>
        <v>0</v>
      </c>
      <c r="L9">
        <f t="shared" si="5"/>
        <v>0</v>
      </c>
    </row>
    <row r="10" spans="1:12" hidden="1">
      <c r="A10" s="1">
        <f t="shared" si="0"/>
        <v>42072</v>
      </c>
      <c r="B10" s="1">
        <f>Letterprogramma!A5+VLOOKUP(C10,$B$33:$F$38,5)</f>
        <v>42072</v>
      </c>
      <c r="C10" t="str">
        <f>Letterprogramma!F5</f>
        <v>E</v>
      </c>
      <c r="D10" t="str">
        <f>Letterprogramma!G5</f>
        <v>A</v>
      </c>
      <c r="E10" s="4">
        <f t="shared" si="2"/>
        <v>0.83333333333333337</v>
      </c>
      <c r="F10" t="str">
        <f t="shared" si="3"/>
        <v>Tavenu 2</v>
      </c>
      <c r="G10" t="str">
        <f t="shared" si="3"/>
        <v>Alexandria '66 3</v>
      </c>
      <c r="I10" t="str">
        <f t="shared" si="1"/>
        <v xml:space="preserve"> </v>
      </c>
      <c r="J10">
        <f t="shared" si="4"/>
        <v>0</v>
      </c>
      <c r="K10">
        <f t="shared" si="4"/>
        <v>0</v>
      </c>
      <c r="L10">
        <f t="shared" si="5"/>
        <v>0</v>
      </c>
    </row>
    <row r="11" spans="1:12">
      <c r="A11" s="1">
        <f t="shared" si="0"/>
        <v>42075</v>
      </c>
      <c r="B11" s="1">
        <f>Letterprogramma!A5+VLOOKUP(C11,$B$33:$F$38,5)</f>
        <v>42075</v>
      </c>
      <c r="C11" t="str">
        <f>Letterprogramma!H5</f>
        <v>B</v>
      </c>
      <c r="D11" t="str">
        <f>Letterprogramma!I5</f>
        <v>D</v>
      </c>
      <c r="E11" s="4">
        <f t="shared" si="2"/>
        <v>0.83333333333333337</v>
      </c>
      <c r="F11" t="str">
        <f t="shared" si="3"/>
        <v>NN Rotterdam duo 1</v>
      </c>
      <c r="G11" t="str">
        <f t="shared" si="3"/>
        <v>Gorkum 1</v>
      </c>
      <c r="I11" t="str">
        <f t="shared" si="1"/>
        <v xml:space="preserve"> </v>
      </c>
      <c r="J11">
        <f t="shared" si="4"/>
        <v>1</v>
      </c>
      <c r="K11">
        <f t="shared" si="4"/>
        <v>0</v>
      </c>
      <c r="L11">
        <f t="shared" si="5"/>
        <v>1</v>
      </c>
    </row>
    <row r="12" spans="1:12" hidden="1">
      <c r="A12" s="1">
        <f t="shared" si="0"/>
        <v>42075</v>
      </c>
      <c r="B12" s="1">
        <f>Letterprogramma!A5+VLOOKUP(C12,$B$33:$F$38,5)</f>
        <v>42075</v>
      </c>
      <c r="C12" t="str">
        <f>Letterprogramma!J5</f>
        <v>C</v>
      </c>
      <c r="D12" t="str">
        <f>Letterprogramma!K5</f>
        <v>F</v>
      </c>
      <c r="E12" s="4">
        <f t="shared" si="2"/>
        <v>0.83333333333333337</v>
      </c>
      <c r="F12" t="str">
        <f t="shared" si="3"/>
        <v>Shot '65 3</v>
      </c>
      <c r="G12" t="str">
        <f t="shared" si="3"/>
        <v>De Sprint 1</v>
      </c>
      <c r="I12" t="str">
        <f t="shared" si="1"/>
        <v xml:space="preserve"> </v>
      </c>
      <c r="J12">
        <f t="shared" si="4"/>
        <v>0</v>
      </c>
      <c r="K12">
        <f t="shared" si="4"/>
        <v>0</v>
      </c>
      <c r="L12">
        <f t="shared" si="5"/>
        <v>0</v>
      </c>
    </row>
    <row r="13" spans="1:12" hidden="1">
      <c r="A13" s="1">
        <f t="shared" si="0"/>
        <v>42080</v>
      </c>
      <c r="B13" s="1">
        <f>Letterprogramma!A6+VLOOKUP(C13,$B$33:$F$38,5)</f>
        <v>42080</v>
      </c>
      <c r="C13" t="str">
        <f>Letterprogramma!F6</f>
        <v>A</v>
      </c>
      <c r="D13" t="str">
        <f>Letterprogramma!G6</f>
        <v>D</v>
      </c>
      <c r="E13" s="4">
        <f t="shared" si="2"/>
        <v>0.83333333333333337</v>
      </c>
      <c r="F13" t="str">
        <f t="shared" si="3"/>
        <v>Alexandria '66 3</v>
      </c>
      <c r="G13" t="str">
        <f t="shared" si="3"/>
        <v>Gorkum 1</v>
      </c>
      <c r="I13" t="str">
        <f t="shared" si="1"/>
        <v xml:space="preserve"> </v>
      </c>
      <c r="J13">
        <f t="shared" si="4"/>
        <v>0</v>
      </c>
      <c r="K13">
        <f t="shared" si="4"/>
        <v>0</v>
      </c>
      <c r="L13">
        <f t="shared" si="5"/>
        <v>0</v>
      </c>
    </row>
    <row r="14" spans="1:12">
      <c r="A14" s="1">
        <f t="shared" si="0"/>
        <v>42080</v>
      </c>
      <c r="B14" s="1">
        <f>Letterprogramma!A6+VLOOKUP(C14,$B$33:$F$38,5)</f>
        <v>42080</v>
      </c>
      <c r="C14" t="str">
        <f>Letterprogramma!H6</f>
        <v>F</v>
      </c>
      <c r="D14" t="str">
        <f>Letterprogramma!I6</f>
        <v>B</v>
      </c>
      <c r="E14" s="4">
        <f t="shared" si="2"/>
        <v>0.82291666666666663</v>
      </c>
      <c r="F14" t="str">
        <f t="shared" si="3"/>
        <v>De Sprint 1</v>
      </c>
      <c r="G14" t="str">
        <f t="shared" si="3"/>
        <v>NN Rotterdam duo 1</v>
      </c>
      <c r="I14" t="str">
        <f t="shared" si="1"/>
        <v xml:space="preserve"> </v>
      </c>
      <c r="J14">
        <f t="shared" si="4"/>
        <v>0</v>
      </c>
      <c r="K14">
        <f t="shared" si="4"/>
        <v>1</v>
      </c>
      <c r="L14">
        <f t="shared" si="5"/>
        <v>1</v>
      </c>
    </row>
    <row r="15" spans="1:12" hidden="1">
      <c r="A15" s="1">
        <f t="shared" si="0"/>
        <v>42082</v>
      </c>
      <c r="B15" s="1">
        <f>Letterprogramma!A6+VLOOKUP(C15,$B$33:$F$38,5)</f>
        <v>42082</v>
      </c>
      <c r="C15" t="str">
        <f>Letterprogramma!J6</f>
        <v>C</v>
      </c>
      <c r="D15" t="str">
        <f>Letterprogramma!K6</f>
        <v>E</v>
      </c>
      <c r="E15" s="4">
        <f t="shared" si="2"/>
        <v>0.83333333333333337</v>
      </c>
      <c r="F15" t="str">
        <f t="shared" si="3"/>
        <v>Shot '65 3</v>
      </c>
      <c r="G15" t="str">
        <f t="shared" si="3"/>
        <v>Tavenu 2</v>
      </c>
      <c r="I15" t="str">
        <f t="shared" si="1"/>
        <v xml:space="preserve"> </v>
      </c>
      <c r="J15">
        <f t="shared" si="4"/>
        <v>0</v>
      </c>
      <c r="K15">
        <f t="shared" si="4"/>
        <v>0</v>
      </c>
      <c r="L15">
        <f t="shared" si="5"/>
        <v>0</v>
      </c>
    </row>
    <row r="16" spans="1:12">
      <c r="A16" s="1">
        <f t="shared" si="0"/>
        <v>42089</v>
      </c>
      <c r="B16" s="1">
        <f>Letterprogramma!A7+VLOOKUP(C16,$B$33:$F$38,5)</f>
        <v>42089</v>
      </c>
      <c r="C16" t="str">
        <f>Letterprogramma!F7</f>
        <v>B</v>
      </c>
      <c r="D16" t="str">
        <f>Letterprogramma!G7</f>
        <v>A</v>
      </c>
      <c r="E16" s="4">
        <f t="shared" si="2"/>
        <v>0.83333333333333337</v>
      </c>
      <c r="F16" t="str">
        <f t="shared" si="3"/>
        <v>NN Rotterdam duo 1</v>
      </c>
      <c r="G16" t="str">
        <f t="shared" si="3"/>
        <v>Alexandria '66 3</v>
      </c>
      <c r="I16" t="str">
        <f t="shared" si="1"/>
        <v xml:space="preserve"> </v>
      </c>
      <c r="J16">
        <f t="shared" si="4"/>
        <v>1</v>
      </c>
      <c r="K16">
        <f t="shared" si="4"/>
        <v>0</v>
      </c>
      <c r="L16">
        <f t="shared" si="5"/>
        <v>1</v>
      </c>
    </row>
    <row r="17" spans="1:12" hidden="1">
      <c r="A17" s="1">
        <f t="shared" si="0"/>
        <v>42088</v>
      </c>
      <c r="B17" s="1">
        <f>Letterprogramma!A7+VLOOKUP(C17,$B$33:$F$38,5)</f>
        <v>42088</v>
      </c>
      <c r="C17" t="str">
        <f>Letterprogramma!H7</f>
        <v>D</v>
      </c>
      <c r="D17" t="str">
        <f>Letterprogramma!I7</f>
        <v>C</v>
      </c>
      <c r="E17" s="4">
        <f t="shared" si="2"/>
        <v>0.83333333333333337</v>
      </c>
      <c r="F17" t="str">
        <f t="shared" si="3"/>
        <v>Gorkum 1</v>
      </c>
      <c r="G17" t="str">
        <f t="shared" si="3"/>
        <v>Shot '65 3</v>
      </c>
      <c r="I17" t="str">
        <f t="shared" si="1"/>
        <v xml:space="preserve"> </v>
      </c>
      <c r="J17">
        <f t="shared" si="4"/>
        <v>0</v>
      </c>
      <c r="K17">
        <f t="shared" si="4"/>
        <v>0</v>
      </c>
      <c r="L17">
        <f t="shared" si="5"/>
        <v>0</v>
      </c>
    </row>
    <row r="18" spans="1:12" hidden="1">
      <c r="A18" s="1">
        <f t="shared" si="0"/>
        <v>42087</v>
      </c>
      <c r="B18" s="1">
        <f>Letterprogramma!A7+VLOOKUP(C18,$B$33:$F$38,5)</f>
        <v>42087</v>
      </c>
      <c r="C18" t="str">
        <f>Letterprogramma!J7</f>
        <v>F</v>
      </c>
      <c r="D18" t="str">
        <f>Letterprogramma!K7</f>
        <v>E</v>
      </c>
      <c r="E18" s="4">
        <f t="shared" si="2"/>
        <v>0.82291666666666663</v>
      </c>
      <c r="F18" t="str">
        <f t="shared" ref="F18:G30" si="6">VLOOKUP(C18,$B$33:$C$38,2)</f>
        <v>De Sprint 1</v>
      </c>
      <c r="G18" t="str">
        <f t="shared" si="6"/>
        <v>Tavenu 2</v>
      </c>
      <c r="I18" t="str">
        <f t="shared" si="1"/>
        <v xml:space="preserve"> </v>
      </c>
      <c r="J18">
        <f t="shared" si="4"/>
        <v>0</v>
      </c>
      <c r="K18">
        <f t="shared" si="4"/>
        <v>0</v>
      </c>
      <c r="L18">
        <f t="shared" si="5"/>
        <v>0</v>
      </c>
    </row>
    <row r="19" spans="1:12" hidden="1">
      <c r="A19" s="1">
        <f t="shared" si="0"/>
        <v>42094</v>
      </c>
      <c r="B19" s="1">
        <f>Letterprogramma!A8+VLOOKUP(C19,$B$33:$F$38,5)</f>
        <v>42094</v>
      </c>
      <c r="C19" t="str">
        <f>Letterprogramma!F8</f>
        <v>A</v>
      </c>
      <c r="D19" t="str">
        <f>Letterprogramma!G8</f>
        <v>F</v>
      </c>
      <c r="E19" s="4">
        <f t="shared" si="2"/>
        <v>0.83333333333333337</v>
      </c>
      <c r="F19" t="str">
        <f t="shared" si="6"/>
        <v>Alexandria '66 3</v>
      </c>
      <c r="G19" t="str">
        <f t="shared" si="6"/>
        <v>De Sprint 1</v>
      </c>
      <c r="I19" t="str">
        <f t="shared" si="1"/>
        <v xml:space="preserve"> </v>
      </c>
      <c r="J19">
        <f t="shared" si="4"/>
        <v>0</v>
      </c>
      <c r="K19">
        <f t="shared" si="4"/>
        <v>0</v>
      </c>
      <c r="L19">
        <f t="shared" si="5"/>
        <v>0</v>
      </c>
    </row>
    <row r="20" spans="1:12">
      <c r="A20" s="1">
        <f>B20</f>
        <v>42096</v>
      </c>
      <c r="B20" s="1">
        <f>Letterprogramma!A8+VLOOKUP(C20,$B$33:$F$38,5)</f>
        <v>42096</v>
      </c>
      <c r="C20" t="str">
        <f>Letterprogramma!H8</f>
        <v>C</v>
      </c>
      <c r="D20" t="str">
        <f>Letterprogramma!I8</f>
        <v>B</v>
      </c>
      <c r="E20" s="4">
        <f t="shared" si="2"/>
        <v>0.83333333333333337</v>
      </c>
      <c r="F20" t="str">
        <f t="shared" si="6"/>
        <v>Shot '65 3</v>
      </c>
      <c r="G20" t="str">
        <f t="shared" si="6"/>
        <v>NN Rotterdam duo 1</v>
      </c>
      <c r="J20">
        <f t="shared" si="4"/>
        <v>0</v>
      </c>
      <c r="K20">
        <f t="shared" si="4"/>
        <v>1</v>
      </c>
      <c r="L20">
        <f t="shared" si="5"/>
        <v>1</v>
      </c>
    </row>
    <row r="21" spans="1:12" hidden="1">
      <c r="A21" s="1">
        <f t="shared" si="0"/>
        <v>42093</v>
      </c>
      <c r="B21" s="1">
        <f>Letterprogramma!A8+VLOOKUP(C21,$B$33:$F$38,5)</f>
        <v>42093</v>
      </c>
      <c r="C21" t="str">
        <f>Letterprogramma!J8</f>
        <v>E</v>
      </c>
      <c r="D21" t="str">
        <f>Letterprogramma!K8</f>
        <v>D</v>
      </c>
      <c r="E21" s="4">
        <f t="shared" si="2"/>
        <v>0.83333333333333337</v>
      </c>
      <c r="F21" t="str">
        <f t="shared" si="6"/>
        <v>Tavenu 2</v>
      </c>
      <c r="G21" t="str">
        <f t="shared" si="6"/>
        <v>Gorkum 1</v>
      </c>
      <c r="I21" t="str">
        <f t="shared" si="1"/>
        <v xml:space="preserve"> </v>
      </c>
      <c r="J21">
        <f t="shared" si="4"/>
        <v>0</v>
      </c>
      <c r="K21">
        <f t="shared" si="4"/>
        <v>0</v>
      </c>
      <c r="L21">
        <f t="shared" si="5"/>
        <v>0</v>
      </c>
    </row>
    <row r="22" spans="1:12" hidden="1">
      <c r="A22" s="1">
        <f t="shared" si="0"/>
        <v>42103</v>
      </c>
      <c r="B22" s="1">
        <f>Letterprogramma!A9+VLOOKUP(C22,$B$33:$F$38,5)</f>
        <v>42103</v>
      </c>
      <c r="C22" t="str">
        <f>Letterprogramma!F9</f>
        <v>C</v>
      </c>
      <c r="D22" t="str">
        <f>Letterprogramma!G9</f>
        <v>A</v>
      </c>
      <c r="E22" s="4">
        <f t="shared" si="2"/>
        <v>0.83333333333333337</v>
      </c>
      <c r="F22" t="str">
        <f t="shared" si="6"/>
        <v>Shot '65 3</v>
      </c>
      <c r="G22" t="str">
        <f t="shared" si="6"/>
        <v>Alexandria '66 3</v>
      </c>
      <c r="I22" t="str">
        <f t="shared" si="1"/>
        <v xml:space="preserve"> </v>
      </c>
      <c r="J22">
        <f t="shared" si="4"/>
        <v>0</v>
      </c>
      <c r="K22">
        <f t="shared" si="4"/>
        <v>0</v>
      </c>
      <c r="L22">
        <f t="shared" si="5"/>
        <v>0</v>
      </c>
    </row>
    <row r="23" spans="1:12">
      <c r="A23" s="1">
        <f t="shared" si="0"/>
        <v>42103</v>
      </c>
      <c r="B23" s="1">
        <f>Letterprogramma!A9+VLOOKUP(C23,$B$33:$F$38,5)</f>
        <v>42103</v>
      </c>
      <c r="C23" t="str">
        <f>Letterprogramma!H9</f>
        <v>B</v>
      </c>
      <c r="D23" t="str">
        <f>Letterprogramma!I9</f>
        <v>E</v>
      </c>
      <c r="E23" s="4">
        <f t="shared" si="2"/>
        <v>0.83333333333333337</v>
      </c>
      <c r="F23" t="str">
        <f t="shared" si="6"/>
        <v>NN Rotterdam duo 1</v>
      </c>
      <c r="G23" t="str">
        <f t="shared" si="6"/>
        <v>Tavenu 2</v>
      </c>
      <c r="I23" t="str">
        <f t="shared" si="1"/>
        <v xml:space="preserve"> </v>
      </c>
      <c r="J23">
        <f t="shared" si="4"/>
        <v>1</v>
      </c>
      <c r="K23">
        <f t="shared" si="4"/>
        <v>0</v>
      </c>
      <c r="L23">
        <f t="shared" si="5"/>
        <v>1</v>
      </c>
    </row>
    <row r="24" spans="1:12" hidden="1">
      <c r="A24" s="1">
        <f t="shared" si="0"/>
        <v>42101</v>
      </c>
      <c r="B24" s="1">
        <f>Letterprogramma!A9+VLOOKUP(C24,$B$33:$F$38,5)</f>
        <v>42101</v>
      </c>
      <c r="C24" t="str">
        <f>Letterprogramma!J9</f>
        <v>F</v>
      </c>
      <c r="D24" t="str">
        <f>Letterprogramma!K9</f>
        <v>D</v>
      </c>
      <c r="E24" s="4">
        <f t="shared" si="2"/>
        <v>0.82291666666666663</v>
      </c>
      <c r="F24" t="str">
        <f t="shared" si="6"/>
        <v>De Sprint 1</v>
      </c>
      <c r="G24" t="str">
        <f t="shared" si="6"/>
        <v>Gorkum 1</v>
      </c>
      <c r="I24" t="str">
        <f t="shared" si="1"/>
        <v xml:space="preserve"> </v>
      </c>
      <c r="J24">
        <f t="shared" si="4"/>
        <v>0</v>
      </c>
      <c r="K24">
        <f t="shared" si="4"/>
        <v>0</v>
      </c>
      <c r="L24">
        <f t="shared" si="5"/>
        <v>0</v>
      </c>
    </row>
    <row r="25" spans="1:12" hidden="1">
      <c r="A25" s="1">
        <f t="shared" si="0"/>
        <v>42108</v>
      </c>
      <c r="B25" s="1">
        <f>Letterprogramma!A10+VLOOKUP(C25,$B$33:$F$38,5)</f>
        <v>42108</v>
      </c>
      <c r="C25" t="str">
        <f>Letterprogramma!F10</f>
        <v>A</v>
      </c>
      <c r="D25" t="str">
        <f>Letterprogramma!G10</f>
        <v>E</v>
      </c>
      <c r="E25" s="4">
        <f t="shared" si="2"/>
        <v>0.83333333333333337</v>
      </c>
      <c r="F25" t="str">
        <f t="shared" si="6"/>
        <v>Alexandria '66 3</v>
      </c>
      <c r="G25" t="str">
        <f t="shared" si="6"/>
        <v>Tavenu 2</v>
      </c>
      <c r="I25" t="str">
        <f t="shared" si="1"/>
        <v xml:space="preserve"> </v>
      </c>
      <c r="J25">
        <f t="shared" si="4"/>
        <v>0</v>
      </c>
      <c r="K25">
        <f t="shared" si="4"/>
        <v>0</v>
      </c>
      <c r="L25">
        <f t="shared" si="5"/>
        <v>0</v>
      </c>
    </row>
    <row r="26" spans="1:12">
      <c r="A26" s="1">
        <f t="shared" si="0"/>
        <v>42109</v>
      </c>
      <c r="B26" s="1">
        <f>Letterprogramma!A10+VLOOKUP(C26,$B$33:$F$38,5)</f>
        <v>42109</v>
      </c>
      <c r="C26" t="str">
        <f>Letterprogramma!H10</f>
        <v>D</v>
      </c>
      <c r="D26" t="str">
        <f>Letterprogramma!I10</f>
        <v>B</v>
      </c>
      <c r="E26" s="4">
        <f t="shared" si="2"/>
        <v>0.83333333333333337</v>
      </c>
      <c r="F26" t="str">
        <f t="shared" si="6"/>
        <v>Gorkum 1</v>
      </c>
      <c r="G26" t="str">
        <f t="shared" si="6"/>
        <v>NN Rotterdam duo 1</v>
      </c>
      <c r="I26" t="str">
        <f t="shared" si="1"/>
        <v xml:space="preserve"> </v>
      </c>
      <c r="J26">
        <f t="shared" si="4"/>
        <v>0</v>
      </c>
      <c r="K26">
        <f t="shared" si="4"/>
        <v>1</v>
      </c>
      <c r="L26">
        <f t="shared" si="5"/>
        <v>1</v>
      </c>
    </row>
    <row r="27" spans="1:12" hidden="1">
      <c r="A27" s="1">
        <f>B27</f>
        <v>42108</v>
      </c>
      <c r="B27" s="1">
        <f>Letterprogramma!A10+VLOOKUP(C27,$B$33:$F$38,5)</f>
        <v>42108</v>
      </c>
      <c r="C27" t="str">
        <f>Letterprogramma!J10</f>
        <v>F</v>
      </c>
      <c r="D27" t="str">
        <f>Letterprogramma!K10</f>
        <v>C</v>
      </c>
      <c r="E27" s="4">
        <f t="shared" si="2"/>
        <v>0.82291666666666663</v>
      </c>
      <c r="F27" t="str">
        <f t="shared" si="6"/>
        <v>De Sprint 1</v>
      </c>
      <c r="G27" t="str">
        <f t="shared" si="6"/>
        <v>Shot '65 3</v>
      </c>
      <c r="I27" t="str">
        <f t="shared" si="1"/>
        <v xml:space="preserve"> </v>
      </c>
      <c r="J27">
        <f t="shared" si="4"/>
        <v>0</v>
      </c>
      <c r="K27">
        <f t="shared" si="4"/>
        <v>0</v>
      </c>
      <c r="L27">
        <f t="shared" si="5"/>
        <v>0</v>
      </c>
    </row>
    <row r="28" spans="1:12" hidden="1">
      <c r="A28" s="1">
        <f t="shared" si="0"/>
        <v>42116</v>
      </c>
      <c r="B28" s="1">
        <f>Letterprogramma!A11+VLOOKUP(C28,$B$33:$F$38,5)</f>
        <v>42116</v>
      </c>
      <c r="C28" t="str">
        <f>Letterprogramma!F11</f>
        <v>D</v>
      </c>
      <c r="D28" t="str">
        <f>Letterprogramma!G11</f>
        <v>A</v>
      </c>
      <c r="E28" s="4">
        <f t="shared" si="2"/>
        <v>0.83333333333333337</v>
      </c>
      <c r="F28" t="str">
        <f t="shared" si="6"/>
        <v>Gorkum 1</v>
      </c>
      <c r="G28" t="str">
        <f t="shared" si="6"/>
        <v>Alexandria '66 3</v>
      </c>
      <c r="I28" t="str">
        <f t="shared" si="1"/>
        <v xml:space="preserve"> </v>
      </c>
      <c r="J28">
        <f t="shared" si="4"/>
        <v>0</v>
      </c>
      <c r="K28">
        <f t="shared" si="4"/>
        <v>0</v>
      </c>
      <c r="L28">
        <f t="shared" si="5"/>
        <v>0</v>
      </c>
    </row>
    <row r="29" spans="1:12">
      <c r="A29" s="1">
        <f t="shared" si="0"/>
        <v>42117</v>
      </c>
      <c r="B29" s="1">
        <f>Letterprogramma!A11+VLOOKUP(C29,$B$33:$F$38,5)</f>
        <v>42117</v>
      </c>
      <c r="C29" t="str">
        <f>Letterprogramma!H11</f>
        <v>B</v>
      </c>
      <c r="D29" t="str">
        <f>Letterprogramma!I11</f>
        <v>F</v>
      </c>
      <c r="E29" s="4">
        <f t="shared" si="2"/>
        <v>0.83333333333333337</v>
      </c>
      <c r="F29" t="str">
        <f t="shared" si="6"/>
        <v>NN Rotterdam duo 1</v>
      </c>
      <c r="G29" t="str">
        <f t="shared" si="6"/>
        <v>De Sprint 1</v>
      </c>
      <c r="I29" t="str">
        <f t="shared" si="1"/>
        <v xml:space="preserve"> </v>
      </c>
      <c r="J29">
        <f t="shared" si="4"/>
        <v>1</v>
      </c>
      <c r="K29">
        <f t="shared" si="4"/>
        <v>0</v>
      </c>
      <c r="L29">
        <f t="shared" si="5"/>
        <v>1</v>
      </c>
    </row>
    <row r="30" spans="1:12" hidden="1">
      <c r="A30" s="1">
        <f t="shared" si="0"/>
        <v>42114</v>
      </c>
      <c r="B30" s="1">
        <f>Letterprogramma!A11+VLOOKUP(C30,$B$33:$F$38,5)</f>
        <v>42114</v>
      </c>
      <c r="C30" t="str">
        <f>Letterprogramma!J11</f>
        <v>E</v>
      </c>
      <c r="D30" t="str">
        <f>Letterprogramma!K11</f>
        <v>C</v>
      </c>
      <c r="E30" s="4">
        <f t="shared" si="2"/>
        <v>0.83333333333333337</v>
      </c>
      <c r="F30" t="str">
        <f t="shared" si="6"/>
        <v>Tavenu 2</v>
      </c>
      <c r="G30" t="str">
        <f t="shared" si="6"/>
        <v>Shot '65 3</v>
      </c>
      <c r="I30" t="str">
        <f>IF(A30=B30," ","VERPLAATST")</f>
        <v xml:space="preserve"> </v>
      </c>
      <c r="J30">
        <f t="shared" si="4"/>
        <v>0</v>
      </c>
      <c r="K30">
        <f t="shared" si="4"/>
        <v>0</v>
      </c>
      <c r="L30">
        <f t="shared" si="5"/>
        <v>0</v>
      </c>
    </row>
    <row r="32" spans="1:12">
      <c r="B32">
        <f>Indeling!A22</f>
        <v>2</v>
      </c>
      <c r="C32">
        <f>Indeling!A22</f>
        <v>2</v>
      </c>
      <c r="D32" t="str">
        <f>Indeling!B22</f>
        <v>klasse - Poule E</v>
      </c>
    </row>
    <row r="33" spans="2:7">
      <c r="B33" t="s">
        <v>30</v>
      </c>
      <c r="C33" t="str">
        <f>Indeling!B23</f>
        <v>Alexandria '66 3</v>
      </c>
      <c r="D33" s="4" t="str">
        <f>Indeling!C23</f>
        <v>DI</v>
      </c>
      <c r="E33" s="4">
        <f>Indeling!D23</f>
        <v>0.83333333333333337</v>
      </c>
      <c r="F33">
        <f>VLOOKUP(D33,Indeling!$G$79:$H$84,2)</f>
        <v>1</v>
      </c>
      <c r="G33" t="str">
        <f>MID(B32,8,1)</f>
        <v/>
      </c>
    </row>
    <row r="34" spans="2:7">
      <c r="B34" t="s">
        <v>31</v>
      </c>
      <c r="C34" t="str">
        <f>Indeling!B24</f>
        <v>NN Rotterdam duo 1</v>
      </c>
      <c r="D34" s="4" t="str">
        <f>Indeling!C24</f>
        <v>DO</v>
      </c>
      <c r="E34" s="4">
        <f>Indeling!D24</f>
        <v>0.83333333333333337</v>
      </c>
      <c r="F34">
        <f>VLOOKUP(D34,Indeling!$G$79:$H$84,2)</f>
        <v>3</v>
      </c>
      <c r="G34" t="str">
        <f>G33</f>
        <v/>
      </c>
    </row>
    <row r="35" spans="2:7">
      <c r="B35" t="s">
        <v>32</v>
      </c>
      <c r="C35" t="str">
        <f>Indeling!B25</f>
        <v>Shot '65 3</v>
      </c>
      <c r="D35" s="4" t="str">
        <f>Indeling!C25</f>
        <v>DO</v>
      </c>
      <c r="E35" s="4">
        <f>Indeling!D25</f>
        <v>0.83333333333333337</v>
      </c>
      <c r="F35">
        <f>VLOOKUP(D35,Indeling!$G$79:$H$84,2)</f>
        <v>3</v>
      </c>
      <c r="G35" t="str">
        <f>G34</f>
        <v/>
      </c>
    </row>
    <row r="36" spans="2:7">
      <c r="B36" t="s">
        <v>33</v>
      </c>
      <c r="C36" t="str">
        <f>Indeling!B26</f>
        <v>Gorkum 1</v>
      </c>
      <c r="D36" s="4" t="str">
        <f>Indeling!C26</f>
        <v>WO</v>
      </c>
      <c r="E36" s="4">
        <f>Indeling!D26</f>
        <v>0.83333333333333337</v>
      </c>
      <c r="F36">
        <f>VLOOKUP(D36,Indeling!$G$79:$H$84,2)</f>
        <v>2</v>
      </c>
      <c r="G36" t="str">
        <f>G35</f>
        <v/>
      </c>
    </row>
    <row r="37" spans="2:7">
      <c r="B37" t="s">
        <v>34</v>
      </c>
      <c r="C37" t="str">
        <f>Indeling!B27</f>
        <v>Tavenu 2</v>
      </c>
      <c r="D37" s="4" t="str">
        <f>Indeling!C27</f>
        <v>MA</v>
      </c>
      <c r="E37" s="4">
        <f>Indeling!D27</f>
        <v>0.83333333333333337</v>
      </c>
      <c r="F37">
        <f>VLOOKUP(D37,Indeling!$G$79:$H$84,2)</f>
        <v>0</v>
      </c>
      <c r="G37" t="str">
        <f>G36</f>
        <v/>
      </c>
    </row>
    <row r="38" spans="2:7">
      <c r="B38" t="s">
        <v>35</v>
      </c>
      <c r="C38" t="str">
        <f>Indeling!B28</f>
        <v>De Sprint 1</v>
      </c>
      <c r="D38" s="4" t="str">
        <f>Indeling!C28</f>
        <v>DI</v>
      </c>
      <c r="E38" s="4">
        <f>Indeling!D28</f>
        <v>0.82291666666666663</v>
      </c>
      <c r="F38">
        <f>VLOOKUP(D38,Indeling!$G$79:$H$84,2)</f>
        <v>1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sqref="A1:G29"/>
    </sheetView>
  </sheetViews>
  <sheetFormatPr defaultRowHeight="15"/>
  <cols>
    <col min="2" max="2" width="9.140625" hidden="1" customWidth="1"/>
    <col min="3" max="3" width="4.5703125" hidden="1" customWidth="1"/>
    <col min="4" max="4" width="4.85546875" hidden="1" customWidth="1"/>
    <col min="6" max="6" width="18.5703125" customWidth="1"/>
    <col min="7" max="7" width="18.140625" customWidth="1"/>
  </cols>
  <sheetData>
    <row r="1" spans="1:12">
      <c r="A1" s="1">
        <f>B1</f>
        <v>42034</v>
      </c>
      <c r="B1" s="1">
        <f>Letterprogramma!A2+VLOOKUP(C1,$B$33:$F$38,5)</f>
        <v>42034</v>
      </c>
      <c r="C1" t="str">
        <f>Letterprogramma!F2</f>
        <v>A</v>
      </c>
      <c r="D1" t="str">
        <f>Letterprogramma!G2</f>
        <v>B</v>
      </c>
      <c r="E1" s="4">
        <f t="shared" ref="E1:E30" si="0">VLOOKUP(C1,$B$33:$E$38,4)</f>
        <v>0.83333333333333337</v>
      </c>
      <c r="F1" t="str">
        <f>VLOOKUP(C1,$B$33:$C$38,2)</f>
        <v>Combat 1</v>
      </c>
      <c r="G1" t="str">
        <f>VLOOKUP(D1,$B$33:$C$38,2)</f>
        <v>NN Rotterdam duo 2</v>
      </c>
      <c r="I1" t="str">
        <f t="shared" ref="I1:I29" si="1">IF(A1=B1," ","VERPLAATST")</f>
        <v xml:space="preserve"> </v>
      </c>
      <c r="J1">
        <f>IF(MID(F1,1,12)="NN Rotterdam",1,0)</f>
        <v>0</v>
      </c>
      <c r="K1">
        <f>IF(MID(G1,1,12)="NN Rotterdam",1,0)</f>
        <v>1</v>
      </c>
      <c r="L1">
        <f>J1+K1</f>
        <v>1</v>
      </c>
    </row>
    <row r="2" spans="1:12" hidden="1">
      <c r="A2" s="1">
        <f t="shared" ref="A2:A30" si="2">B2</f>
        <v>42030</v>
      </c>
      <c r="B2" s="1">
        <f>Letterprogramma!A2+VLOOKUP(C2,$B$33:$F$38,5)</f>
        <v>42030</v>
      </c>
      <c r="C2" t="str">
        <f>Letterprogramma!H2</f>
        <v>C</v>
      </c>
      <c r="D2" t="str">
        <f>Letterprogramma!I2</f>
        <v>D</v>
      </c>
      <c r="E2" s="4">
        <f t="shared" si="0"/>
        <v>0.84375</v>
      </c>
      <c r="F2" t="str">
        <f t="shared" ref="F2:G17" si="3">VLOOKUP(C2,$B$33:$C$38,2)</f>
        <v>TOGB 4</v>
      </c>
      <c r="G2" t="str">
        <f t="shared" si="3"/>
        <v>Boomgaardshoek 2</v>
      </c>
      <c r="I2" t="str">
        <f t="shared" si="1"/>
        <v xml:space="preserve"> </v>
      </c>
      <c r="J2">
        <f t="shared" ref="J2:J30" si="4">IF(MID(F2,1,12)="NN Rotterdam",1,0)</f>
        <v>0</v>
      </c>
      <c r="K2">
        <f t="shared" ref="K2:K30" si="5">IF(MID(G2,1,12)="NN Rotterdam",1,0)</f>
        <v>0</v>
      </c>
      <c r="L2">
        <f t="shared" ref="L2:L30" si="6">J2+K2</f>
        <v>0</v>
      </c>
    </row>
    <row r="3" spans="1:12" hidden="1">
      <c r="A3" s="1">
        <f t="shared" si="2"/>
        <v>42033</v>
      </c>
      <c r="B3" s="1">
        <f>Letterprogramma!A2+VLOOKUP(C3,$B$33:$F$38,5)</f>
        <v>42033</v>
      </c>
      <c r="C3" t="str">
        <f>Letterprogramma!J2</f>
        <v>E</v>
      </c>
      <c r="D3" t="str">
        <f>Letterprogramma!K2</f>
        <v>F</v>
      </c>
      <c r="E3" s="4">
        <f t="shared" si="0"/>
        <v>0.83333333333333337</v>
      </c>
      <c r="F3" t="str">
        <f t="shared" si="3"/>
        <v>DVC 1</v>
      </c>
      <c r="G3" t="str">
        <f t="shared" si="3"/>
        <v>NTTC 3</v>
      </c>
      <c r="I3" t="str">
        <f t="shared" si="1"/>
        <v xml:space="preserve"> </v>
      </c>
      <c r="J3">
        <f t="shared" si="4"/>
        <v>0</v>
      </c>
      <c r="K3">
        <f t="shared" si="5"/>
        <v>0</v>
      </c>
      <c r="L3">
        <f t="shared" si="6"/>
        <v>0</v>
      </c>
    </row>
    <row r="4" spans="1:12" hidden="1">
      <c r="A4" s="1">
        <f t="shared" si="2"/>
        <v>42040</v>
      </c>
      <c r="B4" s="1">
        <f>Letterprogramma!A3+VLOOKUP(C4,$B$33:$F$38,5)</f>
        <v>42040</v>
      </c>
      <c r="C4" t="str">
        <f>Letterprogramma!F3</f>
        <v>F</v>
      </c>
      <c r="D4" t="str">
        <f>Letterprogramma!G3</f>
        <v>A</v>
      </c>
      <c r="E4" s="4">
        <f t="shared" si="0"/>
        <v>0.83333333333333337</v>
      </c>
      <c r="F4" t="str">
        <f t="shared" si="3"/>
        <v>NTTC 3</v>
      </c>
      <c r="G4" t="str">
        <f t="shared" si="3"/>
        <v>Combat 1</v>
      </c>
      <c r="I4" t="str">
        <f t="shared" si="1"/>
        <v xml:space="preserve"> </v>
      </c>
      <c r="J4">
        <f t="shared" si="4"/>
        <v>0</v>
      </c>
      <c r="K4">
        <f t="shared" si="5"/>
        <v>0</v>
      </c>
      <c r="L4">
        <f t="shared" si="6"/>
        <v>0</v>
      </c>
    </row>
    <row r="5" spans="1:12">
      <c r="A5" s="1">
        <f t="shared" si="2"/>
        <v>42040</v>
      </c>
      <c r="B5" s="1">
        <f>Letterprogramma!A3+VLOOKUP(C5,$B$33:$F$38,5)</f>
        <v>42040</v>
      </c>
      <c r="C5" t="str">
        <f>Letterprogramma!H3</f>
        <v>B</v>
      </c>
      <c r="D5" t="str">
        <f>Letterprogramma!I3</f>
        <v>C</v>
      </c>
      <c r="E5" s="4">
        <f t="shared" si="0"/>
        <v>0.83333333333333337</v>
      </c>
      <c r="F5" t="str">
        <f t="shared" si="3"/>
        <v>NN Rotterdam duo 2</v>
      </c>
      <c r="G5" t="str">
        <f t="shared" si="3"/>
        <v>TOGB 4</v>
      </c>
      <c r="I5" t="str">
        <f t="shared" si="1"/>
        <v xml:space="preserve"> </v>
      </c>
      <c r="J5">
        <f t="shared" si="4"/>
        <v>1</v>
      </c>
      <c r="K5">
        <f t="shared" si="5"/>
        <v>0</v>
      </c>
      <c r="L5">
        <f t="shared" si="6"/>
        <v>1</v>
      </c>
    </row>
    <row r="6" spans="1:12" hidden="1">
      <c r="A6" s="1">
        <f t="shared" si="2"/>
        <v>42037</v>
      </c>
      <c r="B6" s="1">
        <f>Letterprogramma!A3+VLOOKUP(C6,$B$33:$F$38,5)</f>
        <v>42037</v>
      </c>
      <c r="C6" t="str">
        <f>Letterprogramma!J3</f>
        <v>D</v>
      </c>
      <c r="D6" t="str">
        <f>Letterprogramma!K3</f>
        <v>E</v>
      </c>
      <c r="E6" s="4">
        <f t="shared" si="0"/>
        <v>0.84375</v>
      </c>
      <c r="F6" t="str">
        <f t="shared" si="3"/>
        <v>Boomgaardshoek 2</v>
      </c>
      <c r="G6" t="str">
        <f t="shared" si="3"/>
        <v>DVC 1</v>
      </c>
      <c r="I6" t="str">
        <f t="shared" si="1"/>
        <v xml:space="preserve"> </v>
      </c>
      <c r="J6">
        <f t="shared" si="4"/>
        <v>0</v>
      </c>
      <c r="K6">
        <f t="shared" si="5"/>
        <v>0</v>
      </c>
      <c r="L6">
        <f t="shared" si="6"/>
        <v>0</v>
      </c>
    </row>
    <row r="7" spans="1:12" hidden="1">
      <c r="A7" s="1">
        <f t="shared" si="2"/>
        <v>42055</v>
      </c>
      <c r="B7" s="1">
        <f>Letterprogramma!A4+VLOOKUP(C7,$B$33:$F$38,5)</f>
        <v>42055</v>
      </c>
      <c r="C7" t="str">
        <f>Letterprogramma!F4</f>
        <v>A</v>
      </c>
      <c r="D7" t="str">
        <f>Letterprogramma!G4</f>
        <v>C</v>
      </c>
      <c r="E7" s="4">
        <f t="shared" si="0"/>
        <v>0.83333333333333337</v>
      </c>
      <c r="F7" t="str">
        <f t="shared" si="3"/>
        <v>Combat 1</v>
      </c>
      <c r="G7" t="str">
        <f t="shared" si="3"/>
        <v>TOGB 4</v>
      </c>
      <c r="I7" t="str">
        <f t="shared" si="1"/>
        <v xml:space="preserve"> </v>
      </c>
      <c r="J7">
        <f t="shared" si="4"/>
        <v>0</v>
      </c>
      <c r="K7">
        <f t="shared" si="5"/>
        <v>0</v>
      </c>
      <c r="L7">
        <f t="shared" si="6"/>
        <v>0</v>
      </c>
    </row>
    <row r="8" spans="1:12">
      <c r="A8" s="5">
        <f>B8</f>
        <v>42054</v>
      </c>
      <c r="B8" s="1">
        <f>Letterprogramma!A4+VLOOKUP(C8,$B$33:$F$38,5)</f>
        <v>42054</v>
      </c>
      <c r="C8" t="str">
        <f>Letterprogramma!H4</f>
        <v>E</v>
      </c>
      <c r="D8" t="str">
        <f>Letterprogramma!I4</f>
        <v>B</v>
      </c>
      <c r="E8" s="4">
        <f t="shared" si="0"/>
        <v>0.83333333333333337</v>
      </c>
      <c r="F8" t="str">
        <f t="shared" si="3"/>
        <v>DVC 1</v>
      </c>
      <c r="G8" t="str">
        <f t="shared" si="3"/>
        <v>NN Rotterdam duo 2</v>
      </c>
      <c r="I8" t="str">
        <f t="shared" si="1"/>
        <v xml:space="preserve"> </v>
      </c>
      <c r="J8">
        <f t="shared" si="4"/>
        <v>0</v>
      </c>
      <c r="K8">
        <f t="shared" si="5"/>
        <v>1</v>
      </c>
      <c r="L8">
        <f t="shared" si="6"/>
        <v>1</v>
      </c>
    </row>
    <row r="9" spans="1:12" hidden="1">
      <c r="A9" s="1">
        <f>B9</f>
        <v>42051</v>
      </c>
      <c r="B9" s="1">
        <f>Letterprogramma!A4+VLOOKUP(C9,$B$33:$F$38,5)</f>
        <v>42051</v>
      </c>
      <c r="C9" t="str">
        <f>Letterprogramma!J4</f>
        <v>D</v>
      </c>
      <c r="D9" t="str">
        <f>Letterprogramma!K4</f>
        <v>F</v>
      </c>
      <c r="E9" s="4">
        <f t="shared" si="0"/>
        <v>0.84375</v>
      </c>
      <c r="F9" t="str">
        <f t="shared" si="3"/>
        <v>Boomgaardshoek 2</v>
      </c>
      <c r="G9" t="str">
        <f t="shared" si="3"/>
        <v>NTTC 3</v>
      </c>
      <c r="I9" t="str">
        <f t="shared" si="1"/>
        <v xml:space="preserve"> </v>
      </c>
      <c r="J9">
        <f t="shared" si="4"/>
        <v>0</v>
      </c>
      <c r="K9">
        <f t="shared" si="5"/>
        <v>0</v>
      </c>
      <c r="L9">
        <f t="shared" si="6"/>
        <v>0</v>
      </c>
    </row>
    <row r="10" spans="1:12" hidden="1">
      <c r="A10" s="1">
        <f t="shared" si="2"/>
        <v>42075</v>
      </c>
      <c r="B10" s="1">
        <f>Letterprogramma!A5+VLOOKUP(C10,$B$33:$F$38,5)</f>
        <v>42075</v>
      </c>
      <c r="C10" t="str">
        <f>Letterprogramma!F5</f>
        <v>E</v>
      </c>
      <c r="D10" t="str">
        <f>Letterprogramma!G5</f>
        <v>A</v>
      </c>
      <c r="E10" s="4">
        <f t="shared" si="0"/>
        <v>0.83333333333333337</v>
      </c>
      <c r="F10" t="str">
        <f t="shared" si="3"/>
        <v>DVC 1</v>
      </c>
      <c r="G10" t="str">
        <f t="shared" si="3"/>
        <v>Combat 1</v>
      </c>
      <c r="I10" t="str">
        <f t="shared" si="1"/>
        <v xml:space="preserve"> </v>
      </c>
      <c r="J10">
        <f t="shared" si="4"/>
        <v>0</v>
      </c>
      <c r="K10">
        <f t="shared" si="5"/>
        <v>0</v>
      </c>
      <c r="L10">
        <f t="shared" si="6"/>
        <v>0</v>
      </c>
    </row>
    <row r="11" spans="1:12">
      <c r="A11" s="1">
        <f t="shared" si="2"/>
        <v>42075</v>
      </c>
      <c r="B11" s="1">
        <f>Letterprogramma!A5+VLOOKUP(C11,$B$33:$F$38,5)</f>
        <v>42075</v>
      </c>
      <c r="C11" t="str">
        <f>Letterprogramma!H5</f>
        <v>B</v>
      </c>
      <c r="D11" t="str">
        <f>Letterprogramma!I5</f>
        <v>D</v>
      </c>
      <c r="E11" s="4">
        <f t="shared" si="0"/>
        <v>0.83333333333333337</v>
      </c>
      <c r="F11" t="str">
        <f t="shared" si="3"/>
        <v>NN Rotterdam duo 2</v>
      </c>
      <c r="G11" t="str">
        <f t="shared" si="3"/>
        <v>Boomgaardshoek 2</v>
      </c>
      <c r="I11" t="str">
        <f t="shared" si="1"/>
        <v xml:space="preserve"> </v>
      </c>
      <c r="J11">
        <f t="shared" si="4"/>
        <v>1</v>
      </c>
      <c r="K11">
        <f t="shared" si="5"/>
        <v>0</v>
      </c>
      <c r="L11">
        <f t="shared" si="6"/>
        <v>1</v>
      </c>
    </row>
    <row r="12" spans="1:12" hidden="1">
      <c r="A12" s="1">
        <f t="shared" si="2"/>
        <v>42072</v>
      </c>
      <c r="B12" s="1">
        <f>Letterprogramma!A5+VLOOKUP(C12,$B$33:$F$38,5)</f>
        <v>42072</v>
      </c>
      <c r="C12" t="str">
        <f>Letterprogramma!J5</f>
        <v>C</v>
      </c>
      <c r="D12" t="str">
        <f>Letterprogramma!K5</f>
        <v>F</v>
      </c>
      <c r="E12" s="4">
        <f t="shared" si="0"/>
        <v>0.84375</v>
      </c>
      <c r="F12" t="str">
        <f t="shared" si="3"/>
        <v>TOGB 4</v>
      </c>
      <c r="G12" t="str">
        <f t="shared" si="3"/>
        <v>NTTC 3</v>
      </c>
      <c r="I12" t="str">
        <f t="shared" si="1"/>
        <v xml:space="preserve"> </v>
      </c>
      <c r="J12">
        <f t="shared" si="4"/>
        <v>0</v>
      </c>
      <c r="K12">
        <f t="shared" si="5"/>
        <v>0</v>
      </c>
      <c r="L12">
        <f t="shared" si="6"/>
        <v>0</v>
      </c>
    </row>
    <row r="13" spans="1:12" hidden="1">
      <c r="A13" s="1">
        <f t="shared" si="2"/>
        <v>42083</v>
      </c>
      <c r="B13" s="1">
        <f>Letterprogramma!A6+VLOOKUP(C13,$B$33:$F$38,5)</f>
        <v>42083</v>
      </c>
      <c r="C13" t="str">
        <f>Letterprogramma!F6</f>
        <v>A</v>
      </c>
      <c r="D13" t="str">
        <f>Letterprogramma!G6</f>
        <v>D</v>
      </c>
      <c r="E13" s="4">
        <f t="shared" si="0"/>
        <v>0.83333333333333337</v>
      </c>
      <c r="F13" t="str">
        <f t="shared" si="3"/>
        <v>Combat 1</v>
      </c>
      <c r="G13" t="str">
        <f t="shared" si="3"/>
        <v>Boomgaardshoek 2</v>
      </c>
      <c r="I13" t="str">
        <f t="shared" si="1"/>
        <v xml:space="preserve"> </v>
      </c>
      <c r="J13">
        <f t="shared" si="4"/>
        <v>0</v>
      </c>
      <c r="K13">
        <f t="shared" si="5"/>
        <v>0</v>
      </c>
      <c r="L13">
        <f t="shared" si="6"/>
        <v>0</v>
      </c>
    </row>
    <row r="14" spans="1:12">
      <c r="A14" s="1">
        <f t="shared" si="2"/>
        <v>42082</v>
      </c>
      <c r="B14" s="1">
        <f>Letterprogramma!A6+VLOOKUP(C14,$B$33:$F$38,5)</f>
        <v>42082</v>
      </c>
      <c r="C14" t="str">
        <f>Letterprogramma!H6</f>
        <v>F</v>
      </c>
      <c r="D14" t="str">
        <f>Letterprogramma!I6</f>
        <v>B</v>
      </c>
      <c r="E14" s="4">
        <f t="shared" si="0"/>
        <v>0.83333333333333337</v>
      </c>
      <c r="F14" t="str">
        <f t="shared" si="3"/>
        <v>NTTC 3</v>
      </c>
      <c r="G14" t="str">
        <f t="shared" si="3"/>
        <v>NN Rotterdam duo 2</v>
      </c>
      <c r="I14" t="str">
        <f t="shared" si="1"/>
        <v xml:space="preserve"> </v>
      </c>
      <c r="J14">
        <f t="shared" si="4"/>
        <v>0</v>
      </c>
      <c r="K14">
        <f t="shared" si="5"/>
        <v>1</v>
      </c>
      <c r="L14">
        <f t="shared" si="6"/>
        <v>1</v>
      </c>
    </row>
    <row r="15" spans="1:12" hidden="1">
      <c r="A15" s="1">
        <f t="shared" si="2"/>
        <v>42079</v>
      </c>
      <c r="B15" s="1">
        <f>Letterprogramma!A6+VLOOKUP(C15,$B$33:$F$38,5)</f>
        <v>42079</v>
      </c>
      <c r="C15" t="str">
        <f>Letterprogramma!J6</f>
        <v>C</v>
      </c>
      <c r="D15" t="str">
        <f>Letterprogramma!K6</f>
        <v>E</v>
      </c>
      <c r="E15" s="4">
        <f t="shared" si="0"/>
        <v>0.84375</v>
      </c>
      <c r="F15" t="str">
        <f t="shared" si="3"/>
        <v>TOGB 4</v>
      </c>
      <c r="G15" t="str">
        <f t="shared" si="3"/>
        <v>DVC 1</v>
      </c>
      <c r="I15" t="str">
        <f t="shared" si="1"/>
        <v xml:space="preserve"> </v>
      </c>
      <c r="J15">
        <f t="shared" si="4"/>
        <v>0</v>
      </c>
      <c r="K15">
        <f t="shared" si="5"/>
        <v>0</v>
      </c>
      <c r="L15">
        <f t="shared" si="6"/>
        <v>0</v>
      </c>
    </row>
    <row r="16" spans="1:12">
      <c r="A16" s="1">
        <f t="shared" si="2"/>
        <v>42089</v>
      </c>
      <c r="B16" s="1">
        <f>Letterprogramma!A7+VLOOKUP(C16,$B$33:$F$38,5)</f>
        <v>42089</v>
      </c>
      <c r="C16" t="str">
        <f>Letterprogramma!F7</f>
        <v>B</v>
      </c>
      <c r="D16" t="str">
        <f>Letterprogramma!G7</f>
        <v>A</v>
      </c>
      <c r="E16" s="4">
        <f t="shared" si="0"/>
        <v>0.83333333333333337</v>
      </c>
      <c r="F16" t="str">
        <f t="shared" si="3"/>
        <v>NN Rotterdam duo 2</v>
      </c>
      <c r="G16" t="str">
        <f t="shared" si="3"/>
        <v>Combat 1</v>
      </c>
      <c r="I16" t="str">
        <f t="shared" si="1"/>
        <v xml:space="preserve"> </v>
      </c>
      <c r="J16">
        <f t="shared" si="4"/>
        <v>1</v>
      </c>
      <c r="K16">
        <f t="shared" si="5"/>
        <v>0</v>
      </c>
      <c r="L16">
        <f t="shared" si="6"/>
        <v>1</v>
      </c>
    </row>
    <row r="17" spans="1:12" hidden="1">
      <c r="A17" s="1">
        <f t="shared" si="2"/>
        <v>42086</v>
      </c>
      <c r="B17" s="1">
        <f>Letterprogramma!A7+VLOOKUP(C17,$B$33:$F$38,5)</f>
        <v>42086</v>
      </c>
      <c r="C17" t="str">
        <f>Letterprogramma!H7</f>
        <v>D</v>
      </c>
      <c r="D17" t="str">
        <f>Letterprogramma!I7</f>
        <v>C</v>
      </c>
      <c r="E17" s="4">
        <f t="shared" si="0"/>
        <v>0.84375</v>
      </c>
      <c r="F17" t="str">
        <f t="shared" si="3"/>
        <v>Boomgaardshoek 2</v>
      </c>
      <c r="G17" t="str">
        <f t="shared" si="3"/>
        <v>TOGB 4</v>
      </c>
      <c r="I17" t="str">
        <f t="shared" si="1"/>
        <v xml:space="preserve"> </v>
      </c>
      <c r="J17">
        <f t="shared" si="4"/>
        <v>0</v>
      </c>
      <c r="K17">
        <f t="shared" si="5"/>
        <v>0</v>
      </c>
      <c r="L17">
        <f t="shared" si="6"/>
        <v>0</v>
      </c>
    </row>
    <row r="18" spans="1:12" hidden="1">
      <c r="A18" s="1">
        <f t="shared" si="2"/>
        <v>42089</v>
      </c>
      <c r="B18" s="1">
        <f>Letterprogramma!A7+VLOOKUP(C18,$B$33:$F$38,5)</f>
        <v>42089</v>
      </c>
      <c r="C18" t="str">
        <f>Letterprogramma!J7</f>
        <v>F</v>
      </c>
      <c r="D18" t="str">
        <f>Letterprogramma!K7</f>
        <v>E</v>
      </c>
      <c r="E18" s="4">
        <f t="shared" si="0"/>
        <v>0.83333333333333337</v>
      </c>
      <c r="F18" t="str">
        <f t="shared" ref="F18:G30" si="7">VLOOKUP(C18,$B$33:$C$38,2)</f>
        <v>NTTC 3</v>
      </c>
      <c r="G18" t="str">
        <f t="shared" si="7"/>
        <v>DVC 1</v>
      </c>
      <c r="I18" t="str">
        <f t="shared" si="1"/>
        <v xml:space="preserve"> </v>
      </c>
      <c r="J18">
        <f t="shared" si="4"/>
        <v>0</v>
      </c>
      <c r="K18">
        <f t="shared" si="5"/>
        <v>0</v>
      </c>
      <c r="L18">
        <f t="shared" si="6"/>
        <v>0</v>
      </c>
    </row>
    <row r="19" spans="1:12" hidden="1">
      <c r="A19" s="1">
        <f t="shared" si="2"/>
        <v>42097</v>
      </c>
      <c r="B19" s="1">
        <f>Letterprogramma!A8+VLOOKUP(C19,$B$33:$F$38,5)</f>
        <v>42097</v>
      </c>
      <c r="C19" t="str">
        <f>Letterprogramma!F8</f>
        <v>A</v>
      </c>
      <c r="D19" t="str">
        <f>Letterprogramma!G8</f>
        <v>F</v>
      </c>
      <c r="E19" s="4">
        <f t="shared" si="0"/>
        <v>0.83333333333333337</v>
      </c>
      <c r="F19" t="str">
        <f t="shared" si="7"/>
        <v>Combat 1</v>
      </c>
      <c r="G19" t="str">
        <f t="shared" si="7"/>
        <v>NTTC 3</v>
      </c>
      <c r="I19" t="str">
        <f t="shared" si="1"/>
        <v xml:space="preserve"> </v>
      </c>
      <c r="J19">
        <f t="shared" si="4"/>
        <v>0</v>
      </c>
      <c r="K19">
        <f t="shared" si="5"/>
        <v>0</v>
      </c>
      <c r="L19">
        <f t="shared" si="6"/>
        <v>0</v>
      </c>
    </row>
    <row r="20" spans="1:12">
      <c r="A20" s="1">
        <f t="shared" si="2"/>
        <v>42093</v>
      </c>
      <c r="B20" s="1">
        <f>Letterprogramma!A8+VLOOKUP(C20,$B$33:$F$38,5)</f>
        <v>42093</v>
      </c>
      <c r="C20" t="str">
        <f>Letterprogramma!H8</f>
        <v>C</v>
      </c>
      <c r="D20" t="str">
        <f>Letterprogramma!I8</f>
        <v>B</v>
      </c>
      <c r="E20" s="4">
        <f t="shared" si="0"/>
        <v>0.84375</v>
      </c>
      <c r="F20" t="str">
        <f t="shared" si="7"/>
        <v>TOGB 4</v>
      </c>
      <c r="G20" t="str">
        <f t="shared" si="7"/>
        <v>NN Rotterdam duo 2</v>
      </c>
      <c r="I20" t="str">
        <f t="shared" si="1"/>
        <v xml:space="preserve"> </v>
      </c>
      <c r="J20">
        <f t="shared" si="4"/>
        <v>0</v>
      </c>
      <c r="K20">
        <f t="shared" si="5"/>
        <v>1</v>
      </c>
      <c r="L20">
        <f t="shared" si="6"/>
        <v>1</v>
      </c>
    </row>
    <row r="21" spans="1:12" hidden="1">
      <c r="A21" s="1">
        <f t="shared" si="2"/>
        <v>42096</v>
      </c>
      <c r="B21" s="1">
        <f>Letterprogramma!A8+VLOOKUP(C21,$B$33:$F$38,5)</f>
        <v>42096</v>
      </c>
      <c r="C21" t="str">
        <f>Letterprogramma!J8</f>
        <v>E</v>
      </c>
      <c r="D21" t="str">
        <f>Letterprogramma!K8</f>
        <v>D</v>
      </c>
      <c r="E21" s="4">
        <f t="shared" si="0"/>
        <v>0.83333333333333337</v>
      </c>
      <c r="F21" t="str">
        <f t="shared" si="7"/>
        <v>DVC 1</v>
      </c>
      <c r="G21" t="str">
        <f t="shared" si="7"/>
        <v>Boomgaardshoek 2</v>
      </c>
      <c r="I21" t="str">
        <f t="shared" si="1"/>
        <v xml:space="preserve"> </v>
      </c>
      <c r="J21">
        <f t="shared" si="4"/>
        <v>0</v>
      </c>
      <c r="K21">
        <f t="shared" si="5"/>
        <v>0</v>
      </c>
      <c r="L21">
        <f t="shared" si="6"/>
        <v>0</v>
      </c>
    </row>
    <row r="22" spans="1:12" hidden="1">
      <c r="A22" s="1">
        <f t="shared" si="2"/>
        <v>42100</v>
      </c>
      <c r="B22" s="1">
        <f>Letterprogramma!A9+VLOOKUP(C22,$B$33:$F$38,5)</f>
        <v>42100</v>
      </c>
      <c r="C22" t="str">
        <f>Letterprogramma!F9</f>
        <v>C</v>
      </c>
      <c r="D22" t="str">
        <f>Letterprogramma!G9</f>
        <v>A</v>
      </c>
      <c r="E22" s="4">
        <f t="shared" si="0"/>
        <v>0.84375</v>
      </c>
      <c r="F22" t="str">
        <f t="shared" si="7"/>
        <v>TOGB 4</v>
      </c>
      <c r="G22" t="str">
        <f t="shared" si="7"/>
        <v>Combat 1</v>
      </c>
      <c r="I22" t="str">
        <f t="shared" si="1"/>
        <v xml:space="preserve"> </v>
      </c>
      <c r="J22">
        <f t="shared" si="4"/>
        <v>0</v>
      </c>
      <c r="K22">
        <f t="shared" si="5"/>
        <v>0</v>
      </c>
      <c r="L22">
        <f t="shared" si="6"/>
        <v>0</v>
      </c>
    </row>
    <row r="23" spans="1:12">
      <c r="A23" s="5">
        <f t="shared" si="2"/>
        <v>42103</v>
      </c>
      <c r="B23" s="1">
        <f>Letterprogramma!A9+VLOOKUP(C23,$B$33:$F$38,5)</f>
        <v>42103</v>
      </c>
      <c r="C23" t="str">
        <f>Letterprogramma!H9</f>
        <v>B</v>
      </c>
      <c r="D23" t="str">
        <f>Letterprogramma!I9</f>
        <v>E</v>
      </c>
      <c r="E23" s="4">
        <f t="shared" si="0"/>
        <v>0.83333333333333337</v>
      </c>
      <c r="F23" t="str">
        <f t="shared" si="7"/>
        <v>NN Rotterdam duo 2</v>
      </c>
      <c r="G23" t="str">
        <f t="shared" si="7"/>
        <v>DVC 1</v>
      </c>
      <c r="I23" t="str">
        <f t="shared" si="1"/>
        <v xml:space="preserve"> </v>
      </c>
      <c r="J23">
        <f t="shared" si="4"/>
        <v>1</v>
      </c>
      <c r="K23">
        <f t="shared" si="5"/>
        <v>0</v>
      </c>
      <c r="L23">
        <f t="shared" si="6"/>
        <v>1</v>
      </c>
    </row>
    <row r="24" spans="1:12" hidden="1">
      <c r="A24" s="1">
        <f t="shared" si="2"/>
        <v>42103</v>
      </c>
      <c r="B24" s="1">
        <f>Letterprogramma!A9+VLOOKUP(C24,$B$33:$F$38,5)</f>
        <v>42103</v>
      </c>
      <c r="C24" t="str">
        <f>Letterprogramma!J9</f>
        <v>F</v>
      </c>
      <c r="D24" t="str">
        <f>Letterprogramma!K9</f>
        <v>D</v>
      </c>
      <c r="E24" s="4">
        <f t="shared" si="0"/>
        <v>0.83333333333333337</v>
      </c>
      <c r="F24" t="str">
        <f t="shared" si="7"/>
        <v>NTTC 3</v>
      </c>
      <c r="G24" t="str">
        <f t="shared" si="7"/>
        <v>Boomgaardshoek 2</v>
      </c>
      <c r="I24" t="str">
        <f t="shared" si="1"/>
        <v xml:space="preserve"> </v>
      </c>
      <c r="J24">
        <f t="shared" si="4"/>
        <v>0</v>
      </c>
      <c r="K24">
        <f t="shared" si="5"/>
        <v>0</v>
      </c>
      <c r="L24">
        <f t="shared" si="6"/>
        <v>0</v>
      </c>
    </row>
    <row r="25" spans="1:12" hidden="1">
      <c r="A25" s="1">
        <f t="shared" si="2"/>
        <v>42111</v>
      </c>
      <c r="B25" s="1">
        <f>Letterprogramma!A10+VLOOKUP(C25,$B$33:$F$38,5)</f>
        <v>42111</v>
      </c>
      <c r="C25" t="str">
        <f>Letterprogramma!F10</f>
        <v>A</v>
      </c>
      <c r="D25" t="str">
        <f>Letterprogramma!G10</f>
        <v>E</v>
      </c>
      <c r="E25" s="4">
        <f t="shared" si="0"/>
        <v>0.83333333333333337</v>
      </c>
      <c r="F25" t="str">
        <f t="shared" si="7"/>
        <v>Combat 1</v>
      </c>
      <c r="G25" t="str">
        <f t="shared" si="7"/>
        <v>DVC 1</v>
      </c>
      <c r="I25" t="str">
        <f t="shared" si="1"/>
        <v xml:space="preserve"> </v>
      </c>
      <c r="J25">
        <f t="shared" si="4"/>
        <v>0</v>
      </c>
      <c r="K25">
        <f t="shared" si="5"/>
        <v>0</v>
      </c>
      <c r="L25">
        <f t="shared" si="6"/>
        <v>0</v>
      </c>
    </row>
    <row r="26" spans="1:12">
      <c r="A26" s="1">
        <f>B26</f>
        <v>42107</v>
      </c>
      <c r="B26" s="1">
        <f>Letterprogramma!A10+VLOOKUP(C26,$B$33:$F$38,5)</f>
        <v>42107</v>
      </c>
      <c r="C26" t="str">
        <f>Letterprogramma!H10</f>
        <v>D</v>
      </c>
      <c r="D26" t="str">
        <f>Letterprogramma!I10</f>
        <v>B</v>
      </c>
      <c r="E26" s="4">
        <f t="shared" si="0"/>
        <v>0.84375</v>
      </c>
      <c r="F26" t="str">
        <f t="shared" si="7"/>
        <v>Boomgaardshoek 2</v>
      </c>
      <c r="G26" t="str">
        <f t="shared" si="7"/>
        <v>NN Rotterdam duo 2</v>
      </c>
      <c r="I26" t="str">
        <f t="shared" si="1"/>
        <v xml:space="preserve"> </v>
      </c>
      <c r="J26">
        <f t="shared" si="4"/>
        <v>0</v>
      </c>
      <c r="K26">
        <f t="shared" si="5"/>
        <v>1</v>
      </c>
      <c r="L26">
        <f t="shared" si="6"/>
        <v>1</v>
      </c>
    </row>
    <row r="27" spans="1:12" hidden="1">
      <c r="A27" s="1">
        <f t="shared" si="2"/>
        <v>42110</v>
      </c>
      <c r="B27" s="1">
        <f>Letterprogramma!A10+VLOOKUP(C27,$B$33:$F$38,5)</f>
        <v>42110</v>
      </c>
      <c r="C27" t="str">
        <f>Letterprogramma!J10</f>
        <v>F</v>
      </c>
      <c r="D27" t="str">
        <f>Letterprogramma!K10</f>
        <v>C</v>
      </c>
      <c r="E27" s="4">
        <f t="shared" si="0"/>
        <v>0.83333333333333337</v>
      </c>
      <c r="F27" t="str">
        <f t="shared" si="7"/>
        <v>NTTC 3</v>
      </c>
      <c r="G27" t="str">
        <f t="shared" si="7"/>
        <v>TOGB 4</v>
      </c>
      <c r="I27" t="str">
        <f t="shared" si="1"/>
        <v xml:space="preserve"> </v>
      </c>
      <c r="J27">
        <f t="shared" si="4"/>
        <v>0</v>
      </c>
      <c r="K27">
        <f t="shared" si="5"/>
        <v>0</v>
      </c>
      <c r="L27">
        <f t="shared" si="6"/>
        <v>0</v>
      </c>
    </row>
    <row r="28" spans="1:12" hidden="1">
      <c r="A28" s="1">
        <f t="shared" si="2"/>
        <v>42114</v>
      </c>
      <c r="B28" s="1">
        <f>Letterprogramma!A11+VLOOKUP(C28,$B$33:$F$38,5)</f>
        <v>42114</v>
      </c>
      <c r="C28" t="str">
        <f>Letterprogramma!F11</f>
        <v>D</v>
      </c>
      <c r="D28" t="str">
        <f>Letterprogramma!G11</f>
        <v>A</v>
      </c>
      <c r="E28" s="4">
        <f t="shared" si="0"/>
        <v>0.84375</v>
      </c>
      <c r="F28" t="str">
        <f t="shared" si="7"/>
        <v>Boomgaardshoek 2</v>
      </c>
      <c r="G28" t="str">
        <f t="shared" si="7"/>
        <v>Combat 1</v>
      </c>
      <c r="I28" t="str">
        <f t="shared" si="1"/>
        <v xml:space="preserve"> </v>
      </c>
      <c r="J28">
        <f t="shared" si="4"/>
        <v>0</v>
      </c>
      <c r="K28">
        <f t="shared" si="5"/>
        <v>0</v>
      </c>
      <c r="L28">
        <f t="shared" si="6"/>
        <v>0</v>
      </c>
    </row>
    <row r="29" spans="1:12">
      <c r="A29" s="1">
        <f t="shared" si="2"/>
        <v>42117</v>
      </c>
      <c r="B29" s="1">
        <f>Letterprogramma!A11+VLOOKUP(C29,$B$33:$F$38,5)</f>
        <v>42117</v>
      </c>
      <c r="C29" t="str">
        <f>Letterprogramma!H11</f>
        <v>B</v>
      </c>
      <c r="D29" t="str">
        <f>Letterprogramma!I11</f>
        <v>F</v>
      </c>
      <c r="E29" s="4">
        <f t="shared" si="0"/>
        <v>0.83333333333333337</v>
      </c>
      <c r="F29" t="str">
        <f t="shared" si="7"/>
        <v>NN Rotterdam duo 2</v>
      </c>
      <c r="G29" t="str">
        <f t="shared" si="7"/>
        <v>NTTC 3</v>
      </c>
      <c r="I29" t="str">
        <f t="shared" si="1"/>
        <v xml:space="preserve"> </v>
      </c>
      <c r="J29">
        <f t="shared" si="4"/>
        <v>1</v>
      </c>
      <c r="K29">
        <f t="shared" si="5"/>
        <v>0</v>
      </c>
      <c r="L29">
        <f t="shared" si="6"/>
        <v>1</v>
      </c>
    </row>
    <row r="30" spans="1:12" hidden="1">
      <c r="A30" s="1">
        <f t="shared" si="2"/>
        <v>42117</v>
      </c>
      <c r="B30" s="1">
        <f>Letterprogramma!A11+VLOOKUP(C30,$B$33:$F$38,5)</f>
        <v>42117</v>
      </c>
      <c r="C30" t="str">
        <f>Letterprogramma!J11</f>
        <v>E</v>
      </c>
      <c r="D30" t="str">
        <f>Letterprogramma!K11</f>
        <v>C</v>
      </c>
      <c r="E30" s="4">
        <f t="shared" si="0"/>
        <v>0.83333333333333337</v>
      </c>
      <c r="F30" t="str">
        <f t="shared" si="7"/>
        <v>DVC 1</v>
      </c>
      <c r="G30" t="str">
        <f t="shared" si="7"/>
        <v>TOGB 4</v>
      </c>
      <c r="I30" t="str">
        <f>IF(A30=B30," ","VERPLAATST")</f>
        <v xml:space="preserve"> </v>
      </c>
      <c r="J30">
        <f t="shared" si="4"/>
        <v>0</v>
      </c>
      <c r="K30">
        <f t="shared" si="5"/>
        <v>0</v>
      </c>
      <c r="L30">
        <f t="shared" si="6"/>
        <v>0</v>
      </c>
    </row>
    <row r="32" spans="1:12">
      <c r="B32">
        <f>Indeling!A29</f>
        <v>3</v>
      </c>
      <c r="C32">
        <f>Indeling!A29</f>
        <v>3</v>
      </c>
      <c r="D32" t="str">
        <f>Indeling!B29</f>
        <v>klasse - Poule K</v>
      </c>
    </row>
    <row r="33" spans="2:7">
      <c r="B33" t="s">
        <v>30</v>
      </c>
      <c r="C33" t="str">
        <f>Indeling!B30</f>
        <v>Combat 1</v>
      </c>
      <c r="D33" s="4" t="str">
        <f>Indeling!C30</f>
        <v>VR</v>
      </c>
      <c r="E33" s="4">
        <f>Indeling!D30</f>
        <v>0.83333333333333337</v>
      </c>
      <c r="F33">
        <f>VLOOKUP(D33,Indeling!$G$79:$H$84,2)</f>
        <v>4</v>
      </c>
      <c r="G33" t="str">
        <f>MID(B32,8,1)</f>
        <v/>
      </c>
    </row>
    <row r="34" spans="2:7">
      <c r="B34" t="s">
        <v>31</v>
      </c>
      <c r="C34" t="str">
        <f>Indeling!B31</f>
        <v>NN Rotterdam duo 2</v>
      </c>
      <c r="D34" s="4" t="str">
        <f>Indeling!C31</f>
        <v>DO</v>
      </c>
      <c r="E34" s="4">
        <f>Indeling!D31</f>
        <v>0.83333333333333337</v>
      </c>
      <c r="F34">
        <f>VLOOKUP(D34,Indeling!$G$79:$H$84,2)</f>
        <v>3</v>
      </c>
      <c r="G34" t="str">
        <f>G33</f>
        <v/>
      </c>
    </row>
    <row r="35" spans="2:7">
      <c r="B35" t="s">
        <v>32</v>
      </c>
      <c r="C35" t="str">
        <f>Indeling!B32</f>
        <v>TOGB 4</v>
      </c>
      <c r="D35" s="4" t="str">
        <f>Indeling!C32</f>
        <v>MA</v>
      </c>
      <c r="E35" s="4">
        <f>Indeling!D32</f>
        <v>0.84375</v>
      </c>
      <c r="F35">
        <f>VLOOKUP(D35,Indeling!$G$79:$H$84,2)</f>
        <v>0</v>
      </c>
      <c r="G35" t="str">
        <f>G34</f>
        <v/>
      </c>
    </row>
    <row r="36" spans="2:7">
      <c r="B36" t="s">
        <v>33</v>
      </c>
      <c r="C36" t="str">
        <f>Indeling!B33</f>
        <v>Boomgaardshoek 2</v>
      </c>
      <c r="D36" s="4" t="str">
        <f>Indeling!C33</f>
        <v>MA</v>
      </c>
      <c r="E36" s="4">
        <f>Indeling!D33</f>
        <v>0.84375</v>
      </c>
      <c r="F36">
        <f>VLOOKUP(D36,Indeling!$G$79:$H$84,2)</f>
        <v>0</v>
      </c>
      <c r="G36" t="str">
        <f>G35</f>
        <v/>
      </c>
    </row>
    <row r="37" spans="2:7">
      <c r="B37" t="s">
        <v>34</v>
      </c>
      <c r="C37" t="str">
        <f>Indeling!B34</f>
        <v>DVC 1</v>
      </c>
      <c r="D37" s="4" t="str">
        <f>Indeling!C34</f>
        <v>DO</v>
      </c>
      <c r="E37" s="4">
        <f>Indeling!D34</f>
        <v>0.83333333333333337</v>
      </c>
      <c r="F37">
        <f>VLOOKUP(D37,Indeling!$G$79:$H$84,2)</f>
        <v>3</v>
      </c>
      <c r="G37" t="str">
        <f>G36</f>
        <v/>
      </c>
    </row>
    <row r="38" spans="2:7">
      <c r="B38" t="s">
        <v>35</v>
      </c>
      <c r="C38" t="str">
        <f>Indeling!B35</f>
        <v>NTTC 3</v>
      </c>
      <c r="D38" s="4" t="str">
        <f>Indeling!C35</f>
        <v>DO</v>
      </c>
      <c r="E38" s="4">
        <f>Indeling!D35</f>
        <v>0.83333333333333337</v>
      </c>
      <c r="F38">
        <f>VLOOKUP(D38,Indeling!$G$79:$H$84,2)</f>
        <v>3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activeCell="H34" sqref="H34"/>
    </sheetView>
  </sheetViews>
  <sheetFormatPr defaultRowHeight="15"/>
  <cols>
    <col min="2" max="2" width="9.140625" hidden="1" customWidth="1"/>
    <col min="3" max="3" width="3.85546875" hidden="1" customWidth="1"/>
    <col min="4" max="4" width="4" hidden="1" customWidth="1"/>
    <col min="6" max="6" width="18.140625" customWidth="1"/>
    <col min="7" max="7" width="18.42578125" customWidth="1"/>
  </cols>
  <sheetData>
    <row r="1" spans="1:12">
      <c r="A1" s="1">
        <f>B1-7</f>
        <v>42027</v>
      </c>
      <c r="B1" s="1">
        <f>Letterprogramma!A2+VLOOKUP(C1,$B$33:$F$38,5)</f>
        <v>42034</v>
      </c>
      <c r="C1" t="str">
        <f>Letterprogramma!F2</f>
        <v>A</v>
      </c>
      <c r="D1" t="str">
        <f>Letterprogramma!G2</f>
        <v>B</v>
      </c>
      <c r="E1" s="4">
        <v>0.84375</v>
      </c>
      <c r="F1" t="str">
        <f>VLOOKUP(C1,$B$33:$C$38,2)</f>
        <v>Flamingo's 1</v>
      </c>
      <c r="G1" t="str">
        <f>VLOOKUP(D1,$B$33:$C$38,2)</f>
        <v>NN Rotterdam duo 3</v>
      </c>
      <c r="I1" t="str">
        <f t="shared" ref="I1:I29" si="0">IF(A1=B1," ","VERPLAATST")</f>
        <v>VERPLAATST</v>
      </c>
      <c r="J1">
        <f>IF(MID(F1,1,12)="NN Rotterdam",1,0)</f>
        <v>0</v>
      </c>
      <c r="K1">
        <f>IF(MID(G1,1,12)="NN Rotterdam",1,0)</f>
        <v>1</v>
      </c>
      <c r="L1">
        <f>J1+K1</f>
        <v>1</v>
      </c>
    </row>
    <row r="2" spans="1:12" hidden="1">
      <c r="A2" s="1">
        <f t="shared" ref="A2:A30" si="1">B2</f>
        <v>42030</v>
      </c>
      <c r="B2" s="1">
        <f>Letterprogramma!A2+VLOOKUP(C2,$B$33:$F$38,5)</f>
        <v>42030</v>
      </c>
      <c r="C2" t="str">
        <f>Letterprogramma!H2</f>
        <v>C</v>
      </c>
      <c r="D2" t="str">
        <f>Letterprogramma!I2</f>
        <v>D</v>
      </c>
      <c r="E2" s="4">
        <v>0.82291666666666663</v>
      </c>
      <c r="F2" t="str">
        <f t="shared" ref="F2:G17" si="2">VLOOKUP(C2,$B$33:$C$38,2)</f>
        <v>TOGB 2</v>
      </c>
      <c r="G2" t="str">
        <f t="shared" si="2"/>
        <v>Smashing Maasl. 1</v>
      </c>
      <c r="I2" t="str">
        <f t="shared" si="0"/>
        <v xml:space="preserve"> </v>
      </c>
      <c r="J2">
        <f t="shared" ref="J2:K30" si="3">IF(MID(F2,1,12)="NN Rotterdam",1,0)</f>
        <v>0</v>
      </c>
      <c r="K2">
        <f t="shared" si="3"/>
        <v>0</v>
      </c>
      <c r="L2">
        <f t="shared" ref="L2:L30" si="4">J2+K2</f>
        <v>0</v>
      </c>
    </row>
    <row r="3" spans="1:12" hidden="1">
      <c r="A3" s="1">
        <f t="shared" si="1"/>
        <v>42032</v>
      </c>
      <c r="B3" s="1">
        <f>Letterprogramma!A2+VLOOKUP(C3,$B$33:$F$38,5)</f>
        <v>42032</v>
      </c>
      <c r="C3" t="str">
        <f>Letterprogramma!J2</f>
        <v>E</v>
      </c>
      <c r="D3" t="str">
        <f>Letterprogramma!K2</f>
        <v>F</v>
      </c>
      <c r="E3" s="4">
        <v>0.82291666666666663</v>
      </c>
      <c r="F3" t="str">
        <f t="shared" si="2"/>
        <v>Alexandria '66 7</v>
      </c>
      <c r="G3" t="str">
        <f t="shared" si="2"/>
        <v>Dordrecht 4</v>
      </c>
      <c r="I3" t="str">
        <f t="shared" si="0"/>
        <v xml:space="preserve"> </v>
      </c>
      <c r="J3">
        <f t="shared" si="3"/>
        <v>0</v>
      </c>
      <c r="K3">
        <f t="shared" si="3"/>
        <v>0</v>
      </c>
      <c r="L3">
        <f t="shared" si="4"/>
        <v>0</v>
      </c>
    </row>
    <row r="4" spans="1:12" hidden="1">
      <c r="A4" s="1">
        <f t="shared" si="1"/>
        <v>42041</v>
      </c>
      <c r="B4" s="1">
        <f>Letterprogramma!A3+VLOOKUP(C4,$B$33:$F$38,5)</f>
        <v>42041</v>
      </c>
      <c r="C4" t="str">
        <f>Letterprogramma!F3</f>
        <v>F</v>
      </c>
      <c r="D4" t="str">
        <f>Letterprogramma!G3</f>
        <v>A</v>
      </c>
      <c r="E4" s="4">
        <v>0.84375</v>
      </c>
      <c r="F4" t="str">
        <f t="shared" si="2"/>
        <v>Dordrecht 4</v>
      </c>
      <c r="G4" t="str">
        <f t="shared" si="2"/>
        <v>Flamingo's 1</v>
      </c>
      <c r="I4" t="str">
        <f t="shared" si="0"/>
        <v xml:space="preserve"> </v>
      </c>
      <c r="J4">
        <f t="shared" si="3"/>
        <v>0</v>
      </c>
      <c r="K4">
        <f t="shared" si="3"/>
        <v>0</v>
      </c>
      <c r="L4">
        <f t="shared" si="4"/>
        <v>0</v>
      </c>
    </row>
    <row r="5" spans="1:12">
      <c r="A5" s="1">
        <f>B5</f>
        <v>42040</v>
      </c>
      <c r="B5" s="1">
        <f>Letterprogramma!A3+VLOOKUP(C5,$B$33:$F$38,5)</f>
        <v>42040</v>
      </c>
      <c r="C5" t="str">
        <f>Letterprogramma!H3</f>
        <v>B</v>
      </c>
      <c r="D5" t="str">
        <f>Letterprogramma!I3</f>
        <v>C</v>
      </c>
      <c r="E5" s="4">
        <v>0.84375</v>
      </c>
      <c r="F5" t="str">
        <f t="shared" si="2"/>
        <v>NN Rotterdam duo 3</v>
      </c>
      <c r="G5" t="str">
        <f t="shared" si="2"/>
        <v>TOGB 2</v>
      </c>
      <c r="I5" t="str">
        <f t="shared" si="0"/>
        <v xml:space="preserve"> </v>
      </c>
      <c r="J5">
        <f t="shared" si="3"/>
        <v>1</v>
      </c>
      <c r="K5">
        <f t="shared" si="3"/>
        <v>0</v>
      </c>
      <c r="L5">
        <f t="shared" si="4"/>
        <v>1</v>
      </c>
    </row>
    <row r="6" spans="1:12" hidden="1">
      <c r="A6" s="1">
        <f t="shared" si="1"/>
        <v>42040</v>
      </c>
      <c r="B6" s="1">
        <f>Letterprogramma!A3+VLOOKUP(C6,$B$33:$F$38,5)</f>
        <v>42040</v>
      </c>
      <c r="C6" t="str">
        <f>Letterprogramma!J3</f>
        <v>D</v>
      </c>
      <c r="D6" t="str">
        <f>Letterprogramma!K3</f>
        <v>E</v>
      </c>
      <c r="E6" s="4">
        <v>0.82291666666666663</v>
      </c>
      <c r="F6" t="str">
        <f t="shared" si="2"/>
        <v>Smashing Maasl. 1</v>
      </c>
      <c r="G6" t="str">
        <f t="shared" si="2"/>
        <v>Alexandria '66 7</v>
      </c>
      <c r="I6" t="str">
        <f t="shared" si="0"/>
        <v xml:space="preserve"> </v>
      </c>
      <c r="J6">
        <f t="shared" si="3"/>
        <v>0</v>
      </c>
      <c r="K6">
        <f t="shared" si="3"/>
        <v>0</v>
      </c>
      <c r="L6">
        <f t="shared" si="4"/>
        <v>0</v>
      </c>
    </row>
    <row r="7" spans="1:12" hidden="1">
      <c r="A7" s="1">
        <f t="shared" si="1"/>
        <v>42055</v>
      </c>
      <c r="B7" s="1">
        <f>Letterprogramma!A4+VLOOKUP(C7,$B$33:$F$38,5)</f>
        <v>42055</v>
      </c>
      <c r="C7" t="str">
        <f>Letterprogramma!F4</f>
        <v>A</v>
      </c>
      <c r="D7" t="str">
        <f>Letterprogramma!G4</f>
        <v>C</v>
      </c>
      <c r="E7" s="4">
        <v>0.84375</v>
      </c>
      <c r="F7" t="str">
        <f t="shared" si="2"/>
        <v>Flamingo's 1</v>
      </c>
      <c r="G7" t="str">
        <f t="shared" si="2"/>
        <v>TOGB 2</v>
      </c>
      <c r="I7" t="str">
        <f t="shared" si="0"/>
        <v xml:space="preserve"> </v>
      </c>
      <c r="J7">
        <f t="shared" si="3"/>
        <v>0</v>
      </c>
      <c r="K7">
        <f t="shared" si="3"/>
        <v>0</v>
      </c>
      <c r="L7">
        <f t="shared" si="4"/>
        <v>0</v>
      </c>
    </row>
    <row r="8" spans="1:12">
      <c r="A8" s="1">
        <f t="shared" si="1"/>
        <v>42053</v>
      </c>
      <c r="B8" s="1">
        <f>Letterprogramma!A4+VLOOKUP(C8,$B$33:$F$38,5)</f>
        <v>42053</v>
      </c>
      <c r="C8" t="str">
        <f>Letterprogramma!H4</f>
        <v>E</v>
      </c>
      <c r="D8" t="str">
        <f>Letterprogramma!I4</f>
        <v>B</v>
      </c>
      <c r="E8" s="4">
        <v>0.82291666666666663</v>
      </c>
      <c r="F8" t="str">
        <f t="shared" si="2"/>
        <v>Alexandria '66 7</v>
      </c>
      <c r="G8" t="str">
        <f t="shared" si="2"/>
        <v>NN Rotterdam duo 3</v>
      </c>
      <c r="I8" t="str">
        <f t="shared" si="0"/>
        <v xml:space="preserve"> </v>
      </c>
      <c r="J8">
        <f t="shared" si="3"/>
        <v>0</v>
      </c>
      <c r="K8">
        <f t="shared" si="3"/>
        <v>1</v>
      </c>
      <c r="L8">
        <f t="shared" si="4"/>
        <v>1</v>
      </c>
    </row>
    <row r="9" spans="1:12" hidden="1">
      <c r="A9" s="1">
        <f t="shared" si="1"/>
        <v>42054</v>
      </c>
      <c r="B9" s="1">
        <f>Letterprogramma!A4+VLOOKUP(C9,$B$33:$F$38,5)</f>
        <v>42054</v>
      </c>
      <c r="C9" t="str">
        <f>Letterprogramma!J4</f>
        <v>D</v>
      </c>
      <c r="D9" t="str">
        <f>Letterprogramma!K4</f>
        <v>F</v>
      </c>
      <c r="E9" s="4">
        <v>0.82291666666666663</v>
      </c>
      <c r="F9" t="str">
        <f t="shared" si="2"/>
        <v>Smashing Maasl. 1</v>
      </c>
      <c r="G9" t="str">
        <f t="shared" si="2"/>
        <v>Dordrecht 4</v>
      </c>
      <c r="I9" t="str">
        <f t="shared" si="0"/>
        <v xml:space="preserve"> </v>
      </c>
      <c r="J9">
        <f t="shared" si="3"/>
        <v>0</v>
      </c>
      <c r="K9">
        <f t="shared" si="3"/>
        <v>0</v>
      </c>
      <c r="L9">
        <f t="shared" si="4"/>
        <v>0</v>
      </c>
    </row>
    <row r="10" spans="1:12" hidden="1">
      <c r="A10" s="1">
        <f t="shared" si="1"/>
        <v>42074</v>
      </c>
      <c r="B10" s="1">
        <f>Letterprogramma!A5+VLOOKUP(C10,$B$33:$F$38,5)</f>
        <v>42074</v>
      </c>
      <c r="C10" t="str">
        <f>Letterprogramma!F5</f>
        <v>E</v>
      </c>
      <c r="D10" t="str">
        <f>Letterprogramma!G5</f>
        <v>A</v>
      </c>
      <c r="E10" s="4">
        <v>0.84375</v>
      </c>
      <c r="F10" t="str">
        <f t="shared" si="2"/>
        <v>Alexandria '66 7</v>
      </c>
      <c r="G10" t="str">
        <f t="shared" si="2"/>
        <v>Flamingo's 1</v>
      </c>
      <c r="I10" t="str">
        <f t="shared" si="0"/>
        <v xml:space="preserve"> </v>
      </c>
      <c r="J10">
        <f t="shared" si="3"/>
        <v>0</v>
      </c>
      <c r="K10">
        <f t="shared" si="3"/>
        <v>0</v>
      </c>
      <c r="L10">
        <f t="shared" si="4"/>
        <v>0</v>
      </c>
    </row>
    <row r="11" spans="1:12">
      <c r="A11" s="1">
        <f>B11</f>
        <v>42075</v>
      </c>
      <c r="B11" s="1">
        <f>Letterprogramma!A5+VLOOKUP(C11,$B$33:$F$38,5)</f>
        <v>42075</v>
      </c>
      <c r="C11" t="str">
        <f>Letterprogramma!H5</f>
        <v>B</v>
      </c>
      <c r="D11" t="str">
        <f>Letterprogramma!I5</f>
        <v>D</v>
      </c>
      <c r="E11" s="4">
        <v>0.84375</v>
      </c>
      <c r="F11" t="str">
        <f t="shared" si="2"/>
        <v>NN Rotterdam duo 3</v>
      </c>
      <c r="G11" t="str">
        <f t="shared" si="2"/>
        <v>Smashing Maasl. 1</v>
      </c>
      <c r="I11" t="str">
        <f t="shared" si="0"/>
        <v xml:space="preserve"> </v>
      </c>
      <c r="J11">
        <f t="shared" si="3"/>
        <v>1</v>
      </c>
      <c r="K11">
        <f t="shared" si="3"/>
        <v>0</v>
      </c>
      <c r="L11">
        <f t="shared" si="4"/>
        <v>1</v>
      </c>
    </row>
    <row r="12" spans="1:12" hidden="1">
      <c r="A12" s="1">
        <f t="shared" si="1"/>
        <v>42072</v>
      </c>
      <c r="B12" s="1">
        <f>Letterprogramma!A5+VLOOKUP(C12,$B$33:$F$38,5)</f>
        <v>42072</v>
      </c>
      <c r="C12" t="str">
        <f>Letterprogramma!J5</f>
        <v>C</v>
      </c>
      <c r="D12" t="str">
        <f>Letterprogramma!K5</f>
        <v>F</v>
      </c>
      <c r="E12" s="4">
        <v>0.82291666666666663</v>
      </c>
      <c r="F12" t="str">
        <f t="shared" si="2"/>
        <v>TOGB 2</v>
      </c>
      <c r="G12" t="str">
        <f t="shared" si="2"/>
        <v>Dordrecht 4</v>
      </c>
      <c r="I12" t="str">
        <f t="shared" si="0"/>
        <v xml:space="preserve"> </v>
      </c>
      <c r="J12">
        <f t="shared" si="3"/>
        <v>0</v>
      </c>
      <c r="K12">
        <f t="shared" si="3"/>
        <v>0</v>
      </c>
      <c r="L12">
        <f t="shared" si="4"/>
        <v>0</v>
      </c>
    </row>
    <row r="13" spans="1:12" hidden="1">
      <c r="A13" s="1">
        <f t="shared" si="1"/>
        <v>42083</v>
      </c>
      <c r="B13" s="1">
        <f>Letterprogramma!A6+VLOOKUP(C13,$B$33:$F$38,5)</f>
        <v>42083</v>
      </c>
      <c r="C13" t="str">
        <f>Letterprogramma!F6</f>
        <v>A</v>
      </c>
      <c r="D13" t="str">
        <f>Letterprogramma!G6</f>
        <v>D</v>
      </c>
      <c r="E13" s="4">
        <v>0.82291666666666663</v>
      </c>
      <c r="F13" t="str">
        <f t="shared" si="2"/>
        <v>Flamingo's 1</v>
      </c>
      <c r="G13" t="str">
        <f t="shared" si="2"/>
        <v>Smashing Maasl. 1</v>
      </c>
      <c r="I13" t="str">
        <f t="shared" si="0"/>
        <v xml:space="preserve"> </v>
      </c>
      <c r="J13">
        <f t="shared" si="3"/>
        <v>0</v>
      </c>
      <c r="K13">
        <f t="shared" si="3"/>
        <v>0</v>
      </c>
      <c r="L13">
        <f t="shared" si="4"/>
        <v>0</v>
      </c>
    </row>
    <row r="14" spans="1:12">
      <c r="A14" s="1">
        <f t="shared" si="1"/>
        <v>42083</v>
      </c>
      <c r="B14" s="1">
        <f>Letterprogramma!A6+VLOOKUP(C14,$B$33:$F$38,5)</f>
        <v>42083</v>
      </c>
      <c r="C14" t="str">
        <f>Letterprogramma!H6</f>
        <v>F</v>
      </c>
      <c r="D14" t="str">
        <f>Letterprogramma!I6</f>
        <v>B</v>
      </c>
      <c r="E14" s="4">
        <v>0.82291666666666663</v>
      </c>
      <c r="F14" t="str">
        <f t="shared" si="2"/>
        <v>Dordrecht 4</v>
      </c>
      <c r="G14" t="str">
        <f t="shared" si="2"/>
        <v>NN Rotterdam duo 3</v>
      </c>
      <c r="I14" t="str">
        <f t="shared" si="0"/>
        <v xml:space="preserve"> </v>
      </c>
      <c r="J14">
        <f t="shared" si="3"/>
        <v>0</v>
      </c>
      <c r="K14">
        <f t="shared" si="3"/>
        <v>1</v>
      </c>
      <c r="L14">
        <f t="shared" si="4"/>
        <v>1</v>
      </c>
    </row>
    <row r="15" spans="1:12" hidden="1">
      <c r="A15" s="1">
        <f t="shared" si="1"/>
        <v>42079</v>
      </c>
      <c r="B15" s="1">
        <f>Letterprogramma!A6+VLOOKUP(C15,$B$33:$F$38,5)</f>
        <v>42079</v>
      </c>
      <c r="C15" t="str">
        <f>Letterprogramma!J6</f>
        <v>C</v>
      </c>
      <c r="D15" t="str">
        <f>Letterprogramma!K6</f>
        <v>E</v>
      </c>
      <c r="E15" s="4">
        <v>0.84375</v>
      </c>
      <c r="F15" t="str">
        <f t="shared" si="2"/>
        <v>TOGB 2</v>
      </c>
      <c r="G15" t="str">
        <f t="shared" si="2"/>
        <v>Alexandria '66 7</v>
      </c>
      <c r="I15" t="str">
        <f t="shared" si="0"/>
        <v xml:space="preserve"> </v>
      </c>
      <c r="J15">
        <f t="shared" si="3"/>
        <v>0</v>
      </c>
      <c r="K15">
        <f t="shared" si="3"/>
        <v>0</v>
      </c>
      <c r="L15">
        <f t="shared" si="4"/>
        <v>0</v>
      </c>
    </row>
    <row r="16" spans="1:12">
      <c r="A16" s="1">
        <f t="shared" si="1"/>
        <v>42089</v>
      </c>
      <c r="B16" s="1">
        <f>Letterprogramma!A7+VLOOKUP(C16,$B$33:$F$38,5)</f>
        <v>42089</v>
      </c>
      <c r="C16" t="str">
        <f>Letterprogramma!F7</f>
        <v>B</v>
      </c>
      <c r="D16" t="str">
        <f>Letterprogramma!G7</f>
        <v>A</v>
      </c>
      <c r="E16" s="4">
        <v>0.84375</v>
      </c>
      <c r="F16" t="str">
        <f t="shared" si="2"/>
        <v>NN Rotterdam duo 3</v>
      </c>
      <c r="G16" t="str">
        <f t="shared" si="2"/>
        <v>Flamingo's 1</v>
      </c>
      <c r="I16" t="str">
        <f t="shared" si="0"/>
        <v xml:space="preserve"> </v>
      </c>
      <c r="J16">
        <f t="shared" si="3"/>
        <v>1</v>
      </c>
      <c r="K16">
        <f t="shared" si="3"/>
        <v>0</v>
      </c>
      <c r="L16">
        <f t="shared" si="4"/>
        <v>1</v>
      </c>
    </row>
    <row r="17" spans="1:12" hidden="1">
      <c r="A17" s="1">
        <f t="shared" si="1"/>
        <v>42089</v>
      </c>
      <c r="B17" s="1">
        <f>Letterprogramma!A7+VLOOKUP(C17,$B$33:$F$38,5)</f>
        <v>42089</v>
      </c>
      <c r="C17" t="str">
        <f>Letterprogramma!H7</f>
        <v>D</v>
      </c>
      <c r="D17" t="str">
        <f>Letterprogramma!I7</f>
        <v>C</v>
      </c>
      <c r="E17" s="4">
        <v>0.82291666666666663</v>
      </c>
      <c r="F17" t="str">
        <f t="shared" si="2"/>
        <v>Smashing Maasl. 1</v>
      </c>
      <c r="G17" t="str">
        <f t="shared" si="2"/>
        <v>TOGB 2</v>
      </c>
      <c r="I17" t="str">
        <f t="shared" si="0"/>
        <v xml:space="preserve"> </v>
      </c>
      <c r="J17">
        <f t="shared" si="3"/>
        <v>0</v>
      </c>
      <c r="K17">
        <f t="shared" si="3"/>
        <v>0</v>
      </c>
      <c r="L17">
        <f t="shared" si="4"/>
        <v>0</v>
      </c>
    </row>
    <row r="18" spans="1:12" hidden="1">
      <c r="A18" s="1">
        <f t="shared" si="1"/>
        <v>42090</v>
      </c>
      <c r="B18" s="1">
        <f>Letterprogramma!A7+VLOOKUP(C18,$B$33:$F$38,5)</f>
        <v>42090</v>
      </c>
      <c r="C18" t="str">
        <f>Letterprogramma!J7</f>
        <v>F</v>
      </c>
      <c r="D18" t="str">
        <f>Letterprogramma!K7</f>
        <v>E</v>
      </c>
      <c r="E18" s="4">
        <v>0.84375</v>
      </c>
      <c r="F18" t="str">
        <f t="shared" ref="F18:G30" si="5">VLOOKUP(C18,$B$33:$C$38,2)</f>
        <v>Dordrecht 4</v>
      </c>
      <c r="G18" t="str">
        <f t="shared" si="5"/>
        <v>Alexandria '66 7</v>
      </c>
      <c r="I18" t="str">
        <f t="shared" si="0"/>
        <v xml:space="preserve"> </v>
      </c>
      <c r="J18">
        <f t="shared" si="3"/>
        <v>0</v>
      </c>
      <c r="K18">
        <f t="shared" si="3"/>
        <v>0</v>
      </c>
      <c r="L18">
        <f t="shared" si="4"/>
        <v>0</v>
      </c>
    </row>
    <row r="19" spans="1:12" hidden="1">
      <c r="A19" s="1">
        <f t="shared" si="1"/>
        <v>42097</v>
      </c>
      <c r="B19" s="1">
        <f>Letterprogramma!A8+VLOOKUP(C19,$B$33:$F$38,5)</f>
        <v>42097</v>
      </c>
      <c r="C19" t="str">
        <f>Letterprogramma!F8</f>
        <v>A</v>
      </c>
      <c r="D19" t="str">
        <f>Letterprogramma!G8</f>
        <v>F</v>
      </c>
      <c r="E19" s="4">
        <v>0.82291666666666663</v>
      </c>
      <c r="F19" t="str">
        <f t="shared" si="5"/>
        <v>Flamingo's 1</v>
      </c>
      <c r="G19" t="str">
        <f t="shared" si="5"/>
        <v>Dordrecht 4</v>
      </c>
      <c r="I19" t="str">
        <f t="shared" si="0"/>
        <v xml:space="preserve"> </v>
      </c>
      <c r="J19">
        <f t="shared" si="3"/>
        <v>0</v>
      </c>
      <c r="K19">
        <f t="shared" si="3"/>
        <v>0</v>
      </c>
      <c r="L19">
        <f t="shared" si="4"/>
        <v>0</v>
      </c>
    </row>
    <row r="20" spans="1:12">
      <c r="A20" s="1">
        <f t="shared" si="1"/>
        <v>42093</v>
      </c>
      <c r="B20" s="1">
        <f>Letterprogramma!A8+VLOOKUP(C20,$B$33:$F$38,5)</f>
        <v>42093</v>
      </c>
      <c r="C20" t="str">
        <f>Letterprogramma!H8</f>
        <v>C</v>
      </c>
      <c r="D20" t="str">
        <f>Letterprogramma!I8</f>
        <v>B</v>
      </c>
      <c r="E20" s="4">
        <v>0.82291666666666663</v>
      </c>
      <c r="F20" t="str">
        <f t="shared" si="5"/>
        <v>TOGB 2</v>
      </c>
      <c r="G20" t="str">
        <f t="shared" si="5"/>
        <v>NN Rotterdam duo 3</v>
      </c>
      <c r="I20" t="str">
        <f t="shared" si="0"/>
        <v xml:space="preserve"> </v>
      </c>
      <c r="J20">
        <f t="shared" si="3"/>
        <v>0</v>
      </c>
      <c r="K20">
        <f t="shared" si="3"/>
        <v>1</v>
      </c>
      <c r="L20">
        <f t="shared" si="4"/>
        <v>1</v>
      </c>
    </row>
    <row r="21" spans="1:12" hidden="1">
      <c r="A21" s="1">
        <f t="shared" si="1"/>
        <v>42095</v>
      </c>
      <c r="B21" s="1">
        <f>Letterprogramma!A8+VLOOKUP(C21,$B$33:$F$38,5)</f>
        <v>42095</v>
      </c>
      <c r="C21" t="str">
        <f>Letterprogramma!J8</f>
        <v>E</v>
      </c>
      <c r="D21" t="str">
        <f>Letterprogramma!K8</f>
        <v>D</v>
      </c>
      <c r="E21" s="4">
        <v>0.84375</v>
      </c>
      <c r="F21" t="str">
        <f t="shared" si="5"/>
        <v>Alexandria '66 7</v>
      </c>
      <c r="G21" t="str">
        <f t="shared" si="5"/>
        <v>Smashing Maasl. 1</v>
      </c>
      <c r="I21" t="str">
        <f t="shared" si="0"/>
        <v xml:space="preserve"> </v>
      </c>
      <c r="J21">
        <f t="shared" si="3"/>
        <v>0</v>
      </c>
      <c r="K21">
        <f t="shared" si="3"/>
        <v>0</v>
      </c>
      <c r="L21">
        <f t="shared" si="4"/>
        <v>0</v>
      </c>
    </row>
    <row r="22" spans="1:12" hidden="1">
      <c r="A22" s="1">
        <f t="shared" si="1"/>
        <v>42100</v>
      </c>
      <c r="B22" s="1">
        <f>Letterprogramma!A9+VLOOKUP(C22,$B$33:$F$38,5)</f>
        <v>42100</v>
      </c>
      <c r="C22" t="str">
        <f>Letterprogramma!F9</f>
        <v>C</v>
      </c>
      <c r="D22" t="str">
        <f>Letterprogramma!G9</f>
        <v>A</v>
      </c>
      <c r="E22" s="4">
        <v>0.84375</v>
      </c>
      <c r="F22" t="str">
        <f t="shared" si="5"/>
        <v>TOGB 2</v>
      </c>
      <c r="G22" t="str">
        <f t="shared" si="5"/>
        <v>Flamingo's 1</v>
      </c>
      <c r="I22" t="str">
        <f t="shared" si="0"/>
        <v xml:space="preserve"> </v>
      </c>
      <c r="J22">
        <f t="shared" si="3"/>
        <v>0</v>
      </c>
      <c r="K22">
        <f t="shared" si="3"/>
        <v>0</v>
      </c>
      <c r="L22">
        <f t="shared" si="4"/>
        <v>0</v>
      </c>
    </row>
    <row r="23" spans="1:12">
      <c r="A23" s="1">
        <f t="shared" si="1"/>
        <v>42103</v>
      </c>
      <c r="B23" s="1">
        <f>Letterprogramma!A9+VLOOKUP(C23,$B$33:$F$38,5)</f>
        <v>42103</v>
      </c>
      <c r="C23" t="str">
        <f>Letterprogramma!H9</f>
        <v>B</v>
      </c>
      <c r="D23" t="str">
        <f>Letterprogramma!I9</f>
        <v>E</v>
      </c>
      <c r="E23" s="4">
        <v>0.82291666666666663</v>
      </c>
      <c r="F23" t="str">
        <f t="shared" si="5"/>
        <v>NN Rotterdam duo 3</v>
      </c>
      <c r="G23" t="str">
        <f t="shared" si="5"/>
        <v>Alexandria '66 7</v>
      </c>
      <c r="I23" t="str">
        <f t="shared" si="0"/>
        <v xml:space="preserve"> </v>
      </c>
      <c r="J23">
        <f t="shared" si="3"/>
        <v>1</v>
      </c>
      <c r="K23">
        <f t="shared" si="3"/>
        <v>0</v>
      </c>
      <c r="L23">
        <f t="shared" si="4"/>
        <v>1</v>
      </c>
    </row>
    <row r="24" spans="1:12" hidden="1">
      <c r="A24" s="1">
        <f t="shared" si="1"/>
        <v>42104</v>
      </c>
      <c r="B24" s="1">
        <f>Letterprogramma!A9+VLOOKUP(C24,$B$33:$F$38,5)</f>
        <v>42104</v>
      </c>
      <c r="C24" t="str">
        <f>Letterprogramma!J9</f>
        <v>F</v>
      </c>
      <c r="D24" t="str">
        <f>Letterprogramma!K9</f>
        <v>D</v>
      </c>
      <c r="E24" s="4">
        <v>0.84375</v>
      </c>
      <c r="F24" t="str">
        <f t="shared" si="5"/>
        <v>Dordrecht 4</v>
      </c>
      <c r="G24" t="str">
        <f t="shared" si="5"/>
        <v>Smashing Maasl. 1</v>
      </c>
      <c r="I24" t="str">
        <f t="shared" si="0"/>
        <v xml:space="preserve"> </v>
      </c>
      <c r="J24">
        <f t="shared" si="3"/>
        <v>0</v>
      </c>
      <c r="K24">
        <f t="shared" si="3"/>
        <v>0</v>
      </c>
      <c r="L24">
        <f t="shared" si="4"/>
        <v>0</v>
      </c>
    </row>
    <row r="25" spans="1:12" hidden="1">
      <c r="A25" s="1">
        <f t="shared" si="1"/>
        <v>42111</v>
      </c>
      <c r="B25" s="1">
        <f>Letterprogramma!A10+VLOOKUP(C25,$B$33:$F$38,5)</f>
        <v>42111</v>
      </c>
      <c r="C25" t="str">
        <f>Letterprogramma!F10</f>
        <v>A</v>
      </c>
      <c r="D25" t="str">
        <f>Letterprogramma!G10</f>
        <v>E</v>
      </c>
      <c r="E25" s="4">
        <v>0.84375</v>
      </c>
      <c r="F25" t="str">
        <f t="shared" si="5"/>
        <v>Flamingo's 1</v>
      </c>
      <c r="G25" t="str">
        <f t="shared" si="5"/>
        <v>Alexandria '66 7</v>
      </c>
      <c r="I25" t="str">
        <f t="shared" si="0"/>
        <v xml:space="preserve"> </v>
      </c>
      <c r="J25">
        <f t="shared" si="3"/>
        <v>0</v>
      </c>
      <c r="K25">
        <f t="shared" si="3"/>
        <v>0</v>
      </c>
      <c r="L25">
        <f t="shared" si="4"/>
        <v>0</v>
      </c>
    </row>
    <row r="26" spans="1:12">
      <c r="A26" s="1">
        <f t="shared" si="1"/>
        <v>42110</v>
      </c>
      <c r="B26" s="1">
        <f>Letterprogramma!A10+VLOOKUP(C26,$B$33:$F$38,5)</f>
        <v>42110</v>
      </c>
      <c r="C26" t="str">
        <f>Letterprogramma!H10</f>
        <v>D</v>
      </c>
      <c r="D26" t="str">
        <f>Letterprogramma!I10</f>
        <v>B</v>
      </c>
      <c r="E26" s="4">
        <v>0.82291666666666663</v>
      </c>
      <c r="F26" t="str">
        <f t="shared" si="5"/>
        <v>Smashing Maasl. 1</v>
      </c>
      <c r="G26" t="str">
        <f t="shared" si="5"/>
        <v>NN Rotterdam duo 3</v>
      </c>
      <c r="I26" t="str">
        <f t="shared" si="0"/>
        <v xml:space="preserve"> </v>
      </c>
      <c r="J26">
        <f t="shared" si="3"/>
        <v>0</v>
      </c>
      <c r="K26">
        <f t="shared" si="3"/>
        <v>1</v>
      </c>
      <c r="L26">
        <f t="shared" si="4"/>
        <v>1</v>
      </c>
    </row>
    <row r="27" spans="1:12" hidden="1">
      <c r="A27" s="1">
        <f t="shared" si="1"/>
        <v>42111</v>
      </c>
      <c r="B27" s="1">
        <f>Letterprogramma!A10+VLOOKUP(C27,$B$33:$F$38,5)</f>
        <v>42111</v>
      </c>
      <c r="C27" t="str">
        <f>Letterprogramma!J10</f>
        <v>F</v>
      </c>
      <c r="D27" t="str">
        <f>Letterprogramma!K10</f>
        <v>C</v>
      </c>
      <c r="E27" s="4">
        <v>0.84375</v>
      </c>
      <c r="F27" t="str">
        <f t="shared" si="5"/>
        <v>Dordrecht 4</v>
      </c>
      <c r="G27" t="str">
        <f t="shared" si="5"/>
        <v>TOGB 2</v>
      </c>
      <c r="I27" t="str">
        <f t="shared" si="0"/>
        <v xml:space="preserve"> </v>
      </c>
      <c r="J27">
        <f t="shared" si="3"/>
        <v>0</v>
      </c>
      <c r="K27">
        <f t="shared" si="3"/>
        <v>0</v>
      </c>
      <c r="L27">
        <f t="shared" si="4"/>
        <v>0</v>
      </c>
    </row>
    <row r="28" spans="1:12" hidden="1">
      <c r="A28" s="1">
        <f t="shared" si="1"/>
        <v>42117</v>
      </c>
      <c r="B28" s="1">
        <f>Letterprogramma!A11+VLOOKUP(C28,$B$33:$F$38,5)</f>
        <v>42117</v>
      </c>
      <c r="C28" t="str">
        <f>Letterprogramma!F11</f>
        <v>D</v>
      </c>
      <c r="D28" t="str">
        <f>Letterprogramma!G11</f>
        <v>A</v>
      </c>
      <c r="E28" s="4">
        <v>0.82291666666666663</v>
      </c>
      <c r="F28" t="str">
        <f t="shared" si="5"/>
        <v>Smashing Maasl. 1</v>
      </c>
      <c r="G28" t="str">
        <f t="shared" si="5"/>
        <v>Flamingo's 1</v>
      </c>
      <c r="I28" t="str">
        <f t="shared" si="0"/>
        <v xml:space="preserve"> </v>
      </c>
      <c r="J28">
        <f t="shared" si="3"/>
        <v>0</v>
      </c>
      <c r="K28">
        <f t="shared" si="3"/>
        <v>0</v>
      </c>
      <c r="L28">
        <f t="shared" si="4"/>
        <v>0</v>
      </c>
    </row>
    <row r="29" spans="1:12">
      <c r="A29" s="1">
        <f>B29</f>
        <v>42117</v>
      </c>
      <c r="B29" s="1">
        <f>Letterprogramma!A11+VLOOKUP(C29,$B$33:$F$38,5)</f>
        <v>42117</v>
      </c>
      <c r="C29" t="str">
        <f>Letterprogramma!H11</f>
        <v>B</v>
      </c>
      <c r="D29" t="str">
        <f>Letterprogramma!I11</f>
        <v>F</v>
      </c>
      <c r="E29" s="4">
        <v>0.82291666666666663</v>
      </c>
      <c r="F29" t="str">
        <f t="shared" si="5"/>
        <v>NN Rotterdam duo 3</v>
      </c>
      <c r="G29" t="str">
        <f t="shared" si="5"/>
        <v>Dordrecht 4</v>
      </c>
      <c r="I29" t="str">
        <f t="shared" si="0"/>
        <v xml:space="preserve"> </v>
      </c>
      <c r="J29">
        <f t="shared" si="3"/>
        <v>1</v>
      </c>
      <c r="K29">
        <f t="shared" si="3"/>
        <v>0</v>
      </c>
      <c r="L29">
        <f t="shared" si="4"/>
        <v>1</v>
      </c>
    </row>
    <row r="30" spans="1:12" hidden="1">
      <c r="A30" s="1">
        <f t="shared" si="1"/>
        <v>42116</v>
      </c>
      <c r="B30" s="1">
        <f>Letterprogramma!A11+VLOOKUP(C30,$B$33:$F$38,5)</f>
        <v>42116</v>
      </c>
      <c r="C30" t="str">
        <f>Letterprogramma!J11</f>
        <v>E</v>
      </c>
      <c r="D30" t="str">
        <f>Letterprogramma!K11</f>
        <v>C</v>
      </c>
      <c r="E30" s="4">
        <v>0.84375</v>
      </c>
      <c r="F30" t="str">
        <f t="shared" si="5"/>
        <v>Alexandria '66 7</v>
      </c>
      <c r="G30" t="str">
        <f t="shared" si="5"/>
        <v>TOGB 2</v>
      </c>
      <c r="I30" t="str">
        <f>IF(A30=B30," ","VERPLAATST")</f>
        <v xml:space="preserve"> </v>
      </c>
      <c r="J30">
        <f t="shared" si="3"/>
        <v>0</v>
      </c>
      <c r="K30">
        <f t="shared" si="3"/>
        <v>0</v>
      </c>
      <c r="L30">
        <f t="shared" si="4"/>
        <v>0</v>
      </c>
    </row>
    <row r="32" spans="1:12">
      <c r="B32">
        <f>Indeling!A36</f>
        <v>3</v>
      </c>
      <c r="C32">
        <f>Indeling!A36</f>
        <v>3</v>
      </c>
      <c r="D32" t="str">
        <f>Indeling!B36</f>
        <v>klasse - Poule F</v>
      </c>
    </row>
    <row r="33" spans="2:7">
      <c r="B33" t="s">
        <v>30</v>
      </c>
      <c r="C33" t="str">
        <f>Indeling!B37</f>
        <v>Flamingo's 1</v>
      </c>
      <c r="D33" s="4" t="str">
        <f>Indeling!C37</f>
        <v>VR</v>
      </c>
      <c r="E33" s="4">
        <f>Indeling!D37</f>
        <v>0.83333333333333337</v>
      </c>
      <c r="F33">
        <f>VLOOKUP(D33,Indeling!$G$79:$H$84,2)</f>
        <v>4</v>
      </c>
      <c r="G33" t="str">
        <f>MID(B32,12,1)</f>
        <v/>
      </c>
    </row>
    <row r="34" spans="2:7">
      <c r="B34" t="s">
        <v>31</v>
      </c>
      <c r="C34" t="str">
        <f>Indeling!B38</f>
        <v>NN Rotterdam duo 3</v>
      </c>
      <c r="D34" s="4" t="str">
        <f>Indeling!C38</f>
        <v>DO</v>
      </c>
      <c r="E34" s="4">
        <f>Indeling!D38</f>
        <v>0.83333333333333337</v>
      </c>
      <c r="F34">
        <f>VLOOKUP(D34,Indeling!$G$79:$H$84,2)</f>
        <v>3</v>
      </c>
      <c r="G34" t="str">
        <f>G33</f>
        <v/>
      </c>
    </row>
    <row r="35" spans="2:7">
      <c r="B35" t="s">
        <v>32</v>
      </c>
      <c r="C35" t="str">
        <f>Indeling!B39</f>
        <v>TOGB 2</v>
      </c>
      <c r="D35" s="4" t="str">
        <f>Indeling!C39</f>
        <v>MA</v>
      </c>
      <c r="E35" s="4">
        <f>Indeling!D39</f>
        <v>0.84375</v>
      </c>
      <c r="F35">
        <f>VLOOKUP(D35,Indeling!$G$79:$H$84,2)</f>
        <v>0</v>
      </c>
      <c r="G35" t="str">
        <f>G34</f>
        <v/>
      </c>
    </row>
    <row r="36" spans="2:7">
      <c r="B36" t="s">
        <v>33</v>
      </c>
      <c r="C36" t="str">
        <f>Indeling!B40</f>
        <v>Smashing Maasl. 1</v>
      </c>
      <c r="D36" s="4" t="str">
        <f>Indeling!C40</f>
        <v>DO</v>
      </c>
      <c r="E36" s="4">
        <f>Indeling!D40</f>
        <v>0.84375</v>
      </c>
      <c r="F36">
        <f>VLOOKUP(D36,Indeling!$G$79:$H$84,2)</f>
        <v>3</v>
      </c>
      <c r="G36" t="str">
        <f>G35</f>
        <v/>
      </c>
    </row>
    <row r="37" spans="2:7">
      <c r="B37" t="s">
        <v>34</v>
      </c>
      <c r="C37" t="str">
        <f>Indeling!B41</f>
        <v>Alexandria '66 7</v>
      </c>
      <c r="D37" s="4" t="str">
        <f>Indeling!C41</f>
        <v>WO</v>
      </c>
      <c r="E37" s="4">
        <f>Indeling!D41</f>
        <v>0.84375</v>
      </c>
      <c r="F37">
        <f>VLOOKUP(D37,Indeling!$G$79:$H$84,2)</f>
        <v>2</v>
      </c>
      <c r="G37" t="str">
        <f>G36</f>
        <v/>
      </c>
    </row>
    <row r="38" spans="2:7">
      <c r="B38" t="s">
        <v>35</v>
      </c>
      <c r="C38" t="str">
        <f>Indeling!B42</f>
        <v>Dordrecht 4</v>
      </c>
      <c r="D38" s="4" t="str">
        <f>Indeling!C42</f>
        <v>VR</v>
      </c>
      <c r="E38" s="4">
        <f>Indeling!D42</f>
        <v>0.84375</v>
      </c>
      <c r="F38">
        <f>VLOOKUP(D38,Indeling!$G$79:$H$84,2)</f>
        <v>4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sqref="A1:G28"/>
    </sheetView>
  </sheetViews>
  <sheetFormatPr defaultRowHeight="15"/>
  <cols>
    <col min="2" max="2" width="9.140625" hidden="1" customWidth="1"/>
    <col min="3" max="3" width="4.140625" hidden="1" customWidth="1"/>
    <col min="4" max="4" width="4.42578125" hidden="1" customWidth="1"/>
    <col min="5" max="5" width="9.140625" customWidth="1"/>
    <col min="6" max="6" width="19.85546875" customWidth="1"/>
    <col min="7" max="7" width="20.85546875" customWidth="1"/>
    <col min="8" max="8" width="10" customWidth="1"/>
    <col min="9" max="12" width="9.140625" customWidth="1"/>
    <col min="13" max="13" width="7.140625" customWidth="1"/>
    <col min="14" max="15" width="6.140625" customWidth="1"/>
    <col min="16" max="16" width="6.42578125" customWidth="1"/>
  </cols>
  <sheetData>
    <row r="1" spans="1:12">
      <c r="A1" s="1">
        <f t="shared" ref="A1:A30" si="0">B1</f>
        <v>42033</v>
      </c>
      <c r="B1" s="1">
        <f>Letterprogramma!A2+VLOOKUP(C1,$B$33:$F$38,5)</f>
        <v>42033</v>
      </c>
      <c r="C1" t="str">
        <f>Letterprogramma!F2</f>
        <v>A</v>
      </c>
      <c r="D1" t="str">
        <f>Letterprogramma!G2</f>
        <v>B</v>
      </c>
      <c r="E1" s="4">
        <f t="shared" ref="E1:E30" si="1">VLOOKUP(C1,$B$33:$E$38,4)</f>
        <v>0.83333333333333337</v>
      </c>
      <c r="F1" t="str">
        <f>VLOOKUP(C1,$B$33:$C$38,2)</f>
        <v>NN Rotterdam duo 4</v>
      </c>
      <c r="G1" t="str">
        <f>VLOOKUP(D1,$B$33:$C$38,2)</f>
        <v>Taveba 4</v>
      </c>
      <c r="I1" t="str">
        <f t="shared" ref="I1:I29" si="2">IF(A1=B1," ","VERPLAATST")</f>
        <v xml:space="preserve"> </v>
      </c>
      <c r="J1">
        <f>IF(MID(F1,1,12)="NN Rotterdam",1,0)</f>
        <v>1</v>
      </c>
      <c r="K1">
        <f>IF(MID(G1,1,12)="NN Rotterdam",1,0)</f>
        <v>0</v>
      </c>
      <c r="L1">
        <f>J1+K1</f>
        <v>1</v>
      </c>
    </row>
    <row r="2" spans="1:12" hidden="1">
      <c r="A2" s="1">
        <f>B2+14</f>
        <v>42048</v>
      </c>
      <c r="B2" s="1">
        <f>Letterprogramma!A2+VLOOKUP(C2,$B$33:$F$38,5)</f>
        <v>42034</v>
      </c>
      <c r="C2" t="str">
        <f>Letterprogramma!H2</f>
        <v>C</v>
      </c>
      <c r="D2" t="str">
        <f>Letterprogramma!I2</f>
        <v>D</v>
      </c>
      <c r="E2" s="4">
        <f t="shared" si="1"/>
        <v>0.83333333333333337</v>
      </c>
      <c r="F2" t="str">
        <f t="shared" ref="F2:G17" si="3">VLOOKUP(C2,$B$33:$C$38,2)</f>
        <v>Overschie 1</v>
      </c>
      <c r="G2" t="str">
        <f t="shared" si="3"/>
        <v>Alexandria '66 6</v>
      </c>
      <c r="J2">
        <f t="shared" ref="J2:K30" si="4">IF(MID(F2,1,12)="NN Rotterdam",1,0)</f>
        <v>0</v>
      </c>
      <c r="K2">
        <f t="shared" si="4"/>
        <v>0</v>
      </c>
      <c r="L2">
        <f t="shared" ref="L2:L30" si="5">J2+K2</f>
        <v>0</v>
      </c>
    </row>
    <row r="3" spans="1:12" hidden="1">
      <c r="A3" s="1">
        <f t="shared" si="0"/>
        <v>42034</v>
      </c>
      <c r="B3" s="1">
        <f>Letterprogramma!A2+VLOOKUP(C3,$B$33:$F$38,5)</f>
        <v>42034</v>
      </c>
      <c r="C3" t="str">
        <f>Letterprogramma!J2</f>
        <v>E</v>
      </c>
      <c r="D3" t="str">
        <f>Letterprogramma!K2</f>
        <v>F</v>
      </c>
      <c r="E3" s="4">
        <f t="shared" si="1"/>
        <v>0.84375</v>
      </c>
      <c r="F3" t="str">
        <f t="shared" si="3"/>
        <v>Taveri 4</v>
      </c>
      <c r="G3" t="str">
        <f t="shared" si="3"/>
        <v>TOG 2</v>
      </c>
      <c r="I3" t="str">
        <f t="shared" si="2"/>
        <v xml:space="preserve"> </v>
      </c>
      <c r="J3">
        <f t="shared" si="4"/>
        <v>0</v>
      </c>
      <c r="K3">
        <f t="shared" si="4"/>
        <v>0</v>
      </c>
      <c r="L3">
        <f t="shared" si="5"/>
        <v>0</v>
      </c>
    </row>
    <row r="4" spans="1:12">
      <c r="A4" s="1">
        <f t="shared" si="0"/>
        <v>42041</v>
      </c>
      <c r="B4" s="1">
        <f>Letterprogramma!A3+VLOOKUP(C4,$B$33:$F$38,5)</f>
        <v>42041</v>
      </c>
      <c r="C4" t="str">
        <f>Letterprogramma!F3</f>
        <v>F</v>
      </c>
      <c r="D4" t="str">
        <f>Letterprogramma!G3</f>
        <v>A</v>
      </c>
      <c r="E4" s="4">
        <f t="shared" si="1"/>
        <v>0.83333333333333337</v>
      </c>
      <c r="F4" t="str">
        <f t="shared" si="3"/>
        <v>TOG 2</v>
      </c>
      <c r="G4" t="str">
        <f t="shared" si="3"/>
        <v>NN Rotterdam duo 4</v>
      </c>
      <c r="I4" t="str">
        <f t="shared" si="2"/>
        <v xml:space="preserve"> </v>
      </c>
      <c r="J4">
        <f t="shared" si="4"/>
        <v>0</v>
      </c>
      <c r="K4">
        <f t="shared" si="4"/>
        <v>1</v>
      </c>
      <c r="L4">
        <f t="shared" si="5"/>
        <v>1</v>
      </c>
    </row>
    <row r="5" spans="1:12" hidden="1">
      <c r="A5" s="1">
        <f t="shared" si="0"/>
        <v>42037</v>
      </c>
      <c r="B5" s="1">
        <f>Letterprogramma!A3+VLOOKUP(C5,$B$33:$F$38,5)</f>
        <v>42037</v>
      </c>
      <c r="C5" t="str">
        <f>Letterprogramma!H3</f>
        <v>B</v>
      </c>
      <c r="D5" t="str">
        <f>Letterprogramma!I3</f>
        <v>C</v>
      </c>
      <c r="E5" s="4">
        <f t="shared" si="1"/>
        <v>0.83333333333333337</v>
      </c>
      <c r="F5" t="str">
        <f t="shared" si="3"/>
        <v>Taveba 4</v>
      </c>
      <c r="G5" t="str">
        <f t="shared" si="3"/>
        <v>Overschie 1</v>
      </c>
      <c r="I5" t="str">
        <f t="shared" si="2"/>
        <v xml:space="preserve"> </v>
      </c>
      <c r="J5">
        <f t="shared" si="4"/>
        <v>0</v>
      </c>
      <c r="K5">
        <f t="shared" si="4"/>
        <v>0</v>
      </c>
      <c r="L5">
        <f t="shared" si="5"/>
        <v>0</v>
      </c>
    </row>
    <row r="6" spans="1:12" hidden="1">
      <c r="A6" s="1">
        <f t="shared" si="0"/>
        <v>42041</v>
      </c>
      <c r="B6" s="1">
        <f>Letterprogramma!A3+VLOOKUP(C6,$B$33:$F$38,5)</f>
        <v>42041</v>
      </c>
      <c r="C6" t="str">
        <f>Letterprogramma!J3</f>
        <v>D</v>
      </c>
      <c r="D6" t="str">
        <f>Letterprogramma!K3</f>
        <v>E</v>
      </c>
      <c r="E6" s="4">
        <f t="shared" si="1"/>
        <v>0.83333333333333337</v>
      </c>
      <c r="F6" t="str">
        <f t="shared" si="3"/>
        <v>Alexandria '66 6</v>
      </c>
      <c r="G6" t="str">
        <f t="shared" si="3"/>
        <v>Taveri 4</v>
      </c>
      <c r="I6" t="str">
        <f t="shared" si="2"/>
        <v xml:space="preserve"> </v>
      </c>
      <c r="J6">
        <f t="shared" si="4"/>
        <v>0</v>
      </c>
      <c r="K6">
        <f t="shared" si="4"/>
        <v>0</v>
      </c>
      <c r="L6">
        <f t="shared" si="5"/>
        <v>0</v>
      </c>
    </row>
    <row r="7" spans="1:12">
      <c r="A7" s="1">
        <f t="shared" si="0"/>
        <v>42054</v>
      </c>
      <c r="B7" s="1">
        <f>Letterprogramma!A4+VLOOKUP(C7,$B$33:$F$38,5)</f>
        <v>42054</v>
      </c>
      <c r="C7" t="str">
        <f>Letterprogramma!F4</f>
        <v>A</v>
      </c>
      <c r="D7" t="str">
        <f>Letterprogramma!G4</f>
        <v>C</v>
      </c>
      <c r="E7" s="4">
        <f t="shared" si="1"/>
        <v>0.83333333333333337</v>
      </c>
      <c r="F7" t="str">
        <f t="shared" si="3"/>
        <v>NN Rotterdam duo 4</v>
      </c>
      <c r="G7" t="str">
        <f t="shared" si="3"/>
        <v>Overschie 1</v>
      </c>
      <c r="I7" t="str">
        <f t="shared" si="2"/>
        <v xml:space="preserve"> </v>
      </c>
      <c r="J7">
        <f t="shared" si="4"/>
        <v>1</v>
      </c>
      <c r="K7">
        <f t="shared" si="4"/>
        <v>0</v>
      </c>
      <c r="L7">
        <f t="shared" si="5"/>
        <v>1</v>
      </c>
    </row>
    <row r="8" spans="1:12" hidden="1">
      <c r="A8" s="1">
        <f t="shared" si="0"/>
        <v>42055</v>
      </c>
      <c r="B8" s="1">
        <f>Letterprogramma!A4+VLOOKUP(C8,$B$33:$F$38,5)</f>
        <v>42055</v>
      </c>
      <c r="C8" t="str">
        <f>Letterprogramma!H4</f>
        <v>E</v>
      </c>
      <c r="D8" t="str">
        <f>Letterprogramma!I4</f>
        <v>B</v>
      </c>
      <c r="E8" s="4">
        <f t="shared" si="1"/>
        <v>0.84375</v>
      </c>
      <c r="F8" t="str">
        <f t="shared" si="3"/>
        <v>Taveri 4</v>
      </c>
      <c r="G8" t="str">
        <f t="shared" si="3"/>
        <v>Taveba 4</v>
      </c>
      <c r="I8" t="str">
        <f t="shared" si="2"/>
        <v xml:space="preserve"> </v>
      </c>
      <c r="J8">
        <f t="shared" si="4"/>
        <v>0</v>
      </c>
      <c r="K8">
        <f t="shared" si="4"/>
        <v>0</v>
      </c>
      <c r="L8">
        <f t="shared" si="5"/>
        <v>0</v>
      </c>
    </row>
    <row r="9" spans="1:12" hidden="1">
      <c r="A9" s="1">
        <f t="shared" si="0"/>
        <v>42055</v>
      </c>
      <c r="B9" s="1">
        <f>Letterprogramma!A4+VLOOKUP(C9,$B$33:$F$38,5)</f>
        <v>42055</v>
      </c>
      <c r="C9" t="str">
        <f>Letterprogramma!J4</f>
        <v>D</v>
      </c>
      <c r="D9" t="str">
        <f>Letterprogramma!K4</f>
        <v>F</v>
      </c>
      <c r="E9" s="4">
        <f t="shared" si="1"/>
        <v>0.83333333333333337</v>
      </c>
      <c r="F9" t="str">
        <f t="shared" si="3"/>
        <v>Alexandria '66 6</v>
      </c>
      <c r="G9" t="str">
        <f t="shared" si="3"/>
        <v>TOG 2</v>
      </c>
      <c r="I9" t="str">
        <f t="shared" si="2"/>
        <v xml:space="preserve"> </v>
      </c>
      <c r="J9">
        <f t="shared" si="4"/>
        <v>0</v>
      </c>
      <c r="K9">
        <f t="shared" si="4"/>
        <v>0</v>
      </c>
      <c r="L9">
        <f t="shared" si="5"/>
        <v>0</v>
      </c>
    </row>
    <row r="10" spans="1:12">
      <c r="A10" s="1">
        <f t="shared" si="0"/>
        <v>42076</v>
      </c>
      <c r="B10" s="1">
        <f>Letterprogramma!A5+VLOOKUP(C10,$B$33:$F$38,5)</f>
        <v>42076</v>
      </c>
      <c r="C10" t="str">
        <f>Letterprogramma!F5</f>
        <v>E</v>
      </c>
      <c r="D10" t="str">
        <f>Letterprogramma!G5</f>
        <v>A</v>
      </c>
      <c r="E10" s="4">
        <f t="shared" si="1"/>
        <v>0.84375</v>
      </c>
      <c r="F10" t="str">
        <f t="shared" si="3"/>
        <v>Taveri 4</v>
      </c>
      <c r="G10" t="str">
        <f t="shared" si="3"/>
        <v>NN Rotterdam duo 4</v>
      </c>
      <c r="I10" t="str">
        <f t="shared" si="2"/>
        <v xml:space="preserve"> </v>
      </c>
      <c r="J10">
        <f t="shared" si="4"/>
        <v>0</v>
      </c>
      <c r="K10">
        <f t="shared" si="4"/>
        <v>1</v>
      </c>
      <c r="L10">
        <f t="shared" si="5"/>
        <v>1</v>
      </c>
    </row>
    <row r="11" spans="1:12" hidden="1">
      <c r="A11" s="1">
        <f t="shared" si="0"/>
        <v>42072</v>
      </c>
      <c r="B11" s="1">
        <f>Letterprogramma!A5+VLOOKUP(C11,$B$33:$F$38,5)</f>
        <v>42072</v>
      </c>
      <c r="C11" t="str">
        <f>Letterprogramma!H5</f>
        <v>B</v>
      </c>
      <c r="D11" t="str">
        <f>Letterprogramma!I5</f>
        <v>D</v>
      </c>
      <c r="E11" s="4">
        <f t="shared" si="1"/>
        <v>0.83333333333333337</v>
      </c>
      <c r="F11" t="str">
        <f t="shared" si="3"/>
        <v>Taveba 4</v>
      </c>
      <c r="G11" t="str">
        <f t="shared" si="3"/>
        <v>Alexandria '66 6</v>
      </c>
      <c r="I11" t="str">
        <f t="shared" si="2"/>
        <v xml:space="preserve"> </v>
      </c>
      <c r="J11">
        <f t="shared" si="4"/>
        <v>0</v>
      </c>
      <c r="K11">
        <f t="shared" si="4"/>
        <v>0</v>
      </c>
      <c r="L11">
        <f t="shared" si="5"/>
        <v>0</v>
      </c>
    </row>
    <row r="12" spans="1:12" hidden="1">
      <c r="A12" s="1">
        <f>B12+35</f>
        <v>42111</v>
      </c>
      <c r="B12" s="1">
        <f>Letterprogramma!A5+VLOOKUP(C12,$B$33:$F$38,5)</f>
        <v>42076</v>
      </c>
      <c r="C12" t="str">
        <f>Letterprogramma!J5</f>
        <v>C</v>
      </c>
      <c r="D12" t="str">
        <f>Letterprogramma!K5</f>
        <v>F</v>
      </c>
      <c r="E12" s="4">
        <f t="shared" si="1"/>
        <v>0.83333333333333337</v>
      </c>
      <c r="F12" t="str">
        <f t="shared" si="3"/>
        <v>Overschie 1</v>
      </c>
      <c r="G12" t="str">
        <f t="shared" si="3"/>
        <v>TOG 2</v>
      </c>
      <c r="J12">
        <f t="shared" si="4"/>
        <v>0</v>
      </c>
      <c r="K12">
        <f t="shared" si="4"/>
        <v>0</v>
      </c>
      <c r="L12">
        <f t="shared" si="5"/>
        <v>0</v>
      </c>
    </row>
    <row r="13" spans="1:12">
      <c r="A13" s="1">
        <f t="shared" si="0"/>
        <v>42082</v>
      </c>
      <c r="B13" s="1">
        <f>Letterprogramma!A6+VLOOKUP(C13,$B$33:$F$38,5)</f>
        <v>42082</v>
      </c>
      <c r="C13" t="str">
        <f>Letterprogramma!F6</f>
        <v>A</v>
      </c>
      <c r="D13" t="str">
        <f>Letterprogramma!G6</f>
        <v>D</v>
      </c>
      <c r="E13" s="4">
        <f t="shared" si="1"/>
        <v>0.83333333333333337</v>
      </c>
      <c r="F13" t="str">
        <f t="shared" si="3"/>
        <v>NN Rotterdam duo 4</v>
      </c>
      <c r="G13" t="str">
        <f t="shared" si="3"/>
        <v>Alexandria '66 6</v>
      </c>
      <c r="I13" t="str">
        <f t="shared" si="2"/>
        <v xml:space="preserve"> </v>
      </c>
      <c r="J13">
        <f t="shared" si="4"/>
        <v>1</v>
      </c>
      <c r="K13">
        <f t="shared" si="4"/>
        <v>0</v>
      </c>
      <c r="L13">
        <f t="shared" si="5"/>
        <v>1</v>
      </c>
    </row>
    <row r="14" spans="1:12" hidden="1">
      <c r="A14" s="1">
        <f t="shared" si="0"/>
        <v>42083</v>
      </c>
      <c r="B14" s="1">
        <f>Letterprogramma!A6+VLOOKUP(C14,$B$33:$F$38,5)</f>
        <v>42083</v>
      </c>
      <c r="C14" t="str">
        <f>Letterprogramma!H6</f>
        <v>F</v>
      </c>
      <c r="D14" t="str">
        <f>Letterprogramma!I6</f>
        <v>B</v>
      </c>
      <c r="E14" s="4">
        <f t="shared" si="1"/>
        <v>0.83333333333333337</v>
      </c>
      <c r="F14" t="str">
        <f t="shared" si="3"/>
        <v>TOG 2</v>
      </c>
      <c r="G14" t="str">
        <f t="shared" si="3"/>
        <v>Taveba 4</v>
      </c>
      <c r="I14" t="str">
        <f t="shared" si="2"/>
        <v xml:space="preserve"> </v>
      </c>
      <c r="J14">
        <f t="shared" si="4"/>
        <v>0</v>
      </c>
      <c r="K14">
        <f t="shared" si="4"/>
        <v>0</v>
      </c>
      <c r="L14">
        <f t="shared" si="5"/>
        <v>0</v>
      </c>
    </row>
    <row r="15" spans="1:12" hidden="1">
      <c r="A15" s="1">
        <f t="shared" si="0"/>
        <v>42083</v>
      </c>
      <c r="B15" s="1">
        <f>Letterprogramma!A6+VLOOKUP(C15,$B$33:$F$38,5)</f>
        <v>42083</v>
      </c>
      <c r="C15" t="str">
        <f>Letterprogramma!J6</f>
        <v>C</v>
      </c>
      <c r="D15" t="str">
        <f>Letterprogramma!K6</f>
        <v>E</v>
      </c>
      <c r="E15" s="4">
        <f t="shared" si="1"/>
        <v>0.83333333333333337</v>
      </c>
      <c r="F15" t="str">
        <f t="shared" si="3"/>
        <v>Overschie 1</v>
      </c>
      <c r="G15" t="str">
        <f t="shared" si="3"/>
        <v>Taveri 4</v>
      </c>
      <c r="I15" t="str">
        <f t="shared" si="2"/>
        <v xml:space="preserve"> </v>
      </c>
      <c r="J15">
        <f t="shared" si="4"/>
        <v>0</v>
      </c>
      <c r="K15">
        <f t="shared" si="4"/>
        <v>0</v>
      </c>
      <c r="L15">
        <f t="shared" si="5"/>
        <v>0</v>
      </c>
    </row>
    <row r="16" spans="1:12">
      <c r="A16" s="1">
        <f t="shared" si="0"/>
        <v>42086</v>
      </c>
      <c r="B16" s="1">
        <f>Letterprogramma!A7+VLOOKUP(C16,$B$33:$F$38,5)</f>
        <v>42086</v>
      </c>
      <c r="C16" t="str">
        <f>Letterprogramma!F7</f>
        <v>B</v>
      </c>
      <c r="D16" t="str">
        <f>Letterprogramma!G7</f>
        <v>A</v>
      </c>
      <c r="E16" s="4">
        <f t="shared" si="1"/>
        <v>0.83333333333333337</v>
      </c>
      <c r="F16" t="str">
        <f t="shared" si="3"/>
        <v>Taveba 4</v>
      </c>
      <c r="G16" t="str">
        <f t="shared" si="3"/>
        <v>NN Rotterdam duo 4</v>
      </c>
      <c r="I16" t="str">
        <f t="shared" si="2"/>
        <v xml:space="preserve"> </v>
      </c>
      <c r="J16">
        <f t="shared" si="4"/>
        <v>0</v>
      </c>
      <c r="K16">
        <f t="shared" si="4"/>
        <v>1</v>
      </c>
      <c r="L16">
        <f t="shared" si="5"/>
        <v>1</v>
      </c>
    </row>
    <row r="17" spans="1:12" hidden="1">
      <c r="A17" s="1">
        <f t="shared" si="0"/>
        <v>42090</v>
      </c>
      <c r="B17" s="1">
        <f>Letterprogramma!A7+VLOOKUP(C17,$B$33:$F$38,5)</f>
        <v>42090</v>
      </c>
      <c r="C17" t="str">
        <f>Letterprogramma!H7</f>
        <v>D</v>
      </c>
      <c r="D17" t="str">
        <f>Letterprogramma!I7</f>
        <v>C</v>
      </c>
      <c r="E17" s="4">
        <f t="shared" si="1"/>
        <v>0.83333333333333337</v>
      </c>
      <c r="F17" t="str">
        <f t="shared" si="3"/>
        <v>Alexandria '66 6</v>
      </c>
      <c r="G17" t="str">
        <f t="shared" si="3"/>
        <v>Overschie 1</v>
      </c>
      <c r="I17" t="str">
        <f t="shared" si="2"/>
        <v xml:space="preserve"> </v>
      </c>
      <c r="J17">
        <f t="shared" si="4"/>
        <v>0</v>
      </c>
      <c r="K17">
        <f t="shared" si="4"/>
        <v>0</v>
      </c>
      <c r="L17">
        <f t="shared" si="5"/>
        <v>0</v>
      </c>
    </row>
    <row r="18" spans="1:12" hidden="1">
      <c r="A18" s="1">
        <f t="shared" si="0"/>
        <v>42090</v>
      </c>
      <c r="B18" s="1">
        <f>Letterprogramma!A7+VLOOKUP(C18,$B$33:$F$38,5)</f>
        <v>42090</v>
      </c>
      <c r="C18" t="str">
        <f>Letterprogramma!J7</f>
        <v>F</v>
      </c>
      <c r="D18" t="str">
        <f>Letterprogramma!K7</f>
        <v>E</v>
      </c>
      <c r="E18" s="4">
        <f t="shared" si="1"/>
        <v>0.83333333333333337</v>
      </c>
      <c r="F18" t="str">
        <f t="shared" ref="F18:G30" si="6">VLOOKUP(C18,$B$33:$C$38,2)</f>
        <v>TOG 2</v>
      </c>
      <c r="G18" t="str">
        <f t="shared" si="6"/>
        <v>Taveri 4</v>
      </c>
      <c r="I18" t="str">
        <f t="shared" si="2"/>
        <v xml:space="preserve"> </v>
      </c>
      <c r="J18">
        <f t="shared" si="4"/>
        <v>0</v>
      </c>
      <c r="K18">
        <f t="shared" si="4"/>
        <v>0</v>
      </c>
      <c r="L18">
        <f t="shared" si="5"/>
        <v>0</v>
      </c>
    </row>
    <row r="19" spans="1:12">
      <c r="A19" s="1">
        <f t="shared" si="0"/>
        <v>42096</v>
      </c>
      <c r="B19" s="1">
        <f>Letterprogramma!A8+VLOOKUP(C19,$B$33:$F$38,5)</f>
        <v>42096</v>
      </c>
      <c r="C19" t="str">
        <f>Letterprogramma!F8</f>
        <v>A</v>
      </c>
      <c r="D19" t="str">
        <f>Letterprogramma!G8</f>
        <v>F</v>
      </c>
      <c r="E19" s="4">
        <f t="shared" si="1"/>
        <v>0.83333333333333337</v>
      </c>
      <c r="F19" t="str">
        <f t="shared" si="6"/>
        <v>NN Rotterdam duo 4</v>
      </c>
      <c r="G19" t="str">
        <f t="shared" si="6"/>
        <v>TOG 2</v>
      </c>
      <c r="I19" t="str">
        <f t="shared" si="2"/>
        <v xml:space="preserve"> </v>
      </c>
      <c r="J19">
        <f t="shared" si="4"/>
        <v>1</v>
      </c>
      <c r="K19">
        <f t="shared" si="4"/>
        <v>0</v>
      </c>
      <c r="L19">
        <f t="shared" si="5"/>
        <v>1</v>
      </c>
    </row>
    <row r="20" spans="1:12" hidden="1">
      <c r="A20" s="1">
        <f t="shared" si="0"/>
        <v>42097</v>
      </c>
      <c r="B20" s="1">
        <f>Letterprogramma!A8+VLOOKUP(C20,$B$33:$F$38,5)</f>
        <v>42097</v>
      </c>
      <c r="C20" t="str">
        <f>Letterprogramma!H8</f>
        <v>C</v>
      </c>
      <c r="D20" t="str">
        <f>Letterprogramma!I8</f>
        <v>B</v>
      </c>
      <c r="E20" s="4">
        <f t="shared" si="1"/>
        <v>0.83333333333333337</v>
      </c>
      <c r="F20" t="str">
        <f t="shared" si="6"/>
        <v>Overschie 1</v>
      </c>
      <c r="G20" t="str">
        <f t="shared" si="6"/>
        <v>Taveba 4</v>
      </c>
      <c r="I20" t="str">
        <f t="shared" si="2"/>
        <v xml:space="preserve"> </v>
      </c>
      <c r="J20">
        <f t="shared" si="4"/>
        <v>0</v>
      </c>
      <c r="K20">
        <f t="shared" si="4"/>
        <v>0</v>
      </c>
      <c r="L20">
        <f t="shared" si="5"/>
        <v>0</v>
      </c>
    </row>
    <row r="21" spans="1:12" hidden="1">
      <c r="A21" s="1">
        <f t="shared" si="0"/>
        <v>42097</v>
      </c>
      <c r="B21" s="1">
        <f>Letterprogramma!A8+VLOOKUP(C21,$B$33:$F$38,5)</f>
        <v>42097</v>
      </c>
      <c r="C21" t="str">
        <f>Letterprogramma!J8</f>
        <v>E</v>
      </c>
      <c r="D21" t="str">
        <f>Letterprogramma!K8</f>
        <v>D</v>
      </c>
      <c r="E21" s="4">
        <f t="shared" si="1"/>
        <v>0.84375</v>
      </c>
      <c r="F21" t="str">
        <f t="shared" si="6"/>
        <v>Taveri 4</v>
      </c>
      <c r="G21" t="str">
        <f t="shared" si="6"/>
        <v>Alexandria '66 6</v>
      </c>
      <c r="I21" t="str">
        <f t="shared" si="2"/>
        <v xml:space="preserve"> </v>
      </c>
      <c r="J21">
        <f t="shared" si="4"/>
        <v>0</v>
      </c>
      <c r="K21">
        <f t="shared" si="4"/>
        <v>0</v>
      </c>
      <c r="L21">
        <f t="shared" si="5"/>
        <v>0</v>
      </c>
    </row>
    <row r="22" spans="1:12">
      <c r="A22" s="1">
        <f t="shared" si="0"/>
        <v>42104</v>
      </c>
      <c r="B22" s="1">
        <f>Letterprogramma!A9+VLOOKUP(C22,$B$33:$F$38,5)</f>
        <v>42104</v>
      </c>
      <c r="C22" t="str">
        <f>Letterprogramma!F9</f>
        <v>C</v>
      </c>
      <c r="D22" t="str">
        <f>Letterprogramma!G9</f>
        <v>A</v>
      </c>
      <c r="E22" s="4">
        <f t="shared" si="1"/>
        <v>0.83333333333333337</v>
      </c>
      <c r="F22" t="str">
        <f t="shared" si="6"/>
        <v>Overschie 1</v>
      </c>
      <c r="G22" t="str">
        <f t="shared" si="6"/>
        <v>NN Rotterdam duo 4</v>
      </c>
      <c r="I22" t="str">
        <f t="shared" si="2"/>
        <v xml:space="preserve"> </v>
      </c>
      <c r="J22">
        <f t="shared" si="4"/>
        <v>0</v>
      </c>
      <c r="K22">
        <f t="shared" si="4"/>
        <v>1</v>
      </c>
      <c r="L22">
        <f t="shared" si="5"/>
        <v>1</v>
      </c>
    </row>
    <row r="23" spans="1:12" hidden="1">
      <c r="A23" s="1">
        <f t="shared" si="0"/>
        <v>42100</v>
      </c>
      <c r="B23" s="1">
        <f>Letterprogramma!A9+VLOOKUP(C23,$B$33:$F$38,5)</f>
        <v>42100</v>
      </c>
      <c r="C23" t="str">
        <f>Letterprogramma!H9</f>
        <v>B</v>
      </c>
      <c r="D23" t="str">
        <f>Letterprogramma!I9</f>
        <v>E</v>
      </c>
      <c r="E23" s="4">
        <f t="shared" si="1"/>
        <v>0.83333333333333337</v>
      </c>
      <c r="F23" t="str">
        <f t="shared" si="6"/>
        <v>Taveba 4</v>
      </c>
      <c r="G23" t="str">
        <f t="shared" si="6"/>
        <v>Taveri 4</v>
      </c>
      <c r="I23" t="str">
        <f t="shared" si="2"/>
        <v xml:space="preserve"> </v>
      </c>
      <c r="J23">
        <f t="shared" si="4"/>
        <v>0</v>
      </c>
      <c r="K23">
        <f t="shared" si="4"/>
        <v>0</v>
      </c>
      <c r="L23">
        <f t="shared" si="5"/>
        <v>0</v>
      </c>
    </row>
    <row r="24" spans="1:12" hidden="1">
      <c r="A24" s="1">
        <f>B24-35</f>
        <v>42069</v>
      </c>
      <c r="B24" s="1">
        <f>Letterprogramma!A9+VLOOKUP(C24,$B$33:$F$38,5)</f>
        <v>42104</v>
      </c>
      <c r="C24" t="str">
        <f>Letterprogramma!J9</f>
        <v>F</v>
      </c>
      <c r="D24" t="str">
        <f>Letterprogramma!K9</f>
        <v>D</v>
      </c>
      <c r="E24" s="4">
        <f t="shared" si="1"/>
        <v>0.83333333333333337</v>
      </c>
      <c r="F24" t="str">
        <f t="shared" si="6"/>
        <v>TOG 2</v>
      </c>
      <c r="G24" t="str">
        <f t="shared" si="6"/>
        <v>Alexandria '66 6</v>
      </c>
      <c r="J24">
        <f t="shared" si="4"/>
        <v>0</v>
      </c>
      <c r="K24">
        <f t="shared" si="4"/>
        <v>0</v>
      </c>
      <c r="L24">
        <f t="shared" si="5"/>
        <v>0</v>
      </c>
    </row>
    <row r="25" spans="1:12">
      <c r="A25" s="1">
        <f t="shared" si="0"/>
        <v>42110</v>
      </c>
      <c r="B25" s="1">
        <f>Letterprogramma!A10+VLOOKUP(C25,$B$33:$F$38,5)</f>
        <v>42110</v>
      </c>
      <c r="C25" t="str">
        <f>Letterprogramma!F10</f>
        <v>A</v>
      </c>
      <c r="D25" t="str">
        <f>Letterprogramma!G10</f>
        <v>E</v>
      </c>
      <c r="E25" s="4">
        <f t="shared" si="1"/>
        <v>0.83333333333333337</v>
      </c>
      <c r="F25" t="str">
        <f t="shared" si="6"/>
        <v>NN Rotterdam duo 4</v>
      </c>
      <c r="G25" t="str">
        <f t="shared" si="6"/>
        <v>Taveri 4</v>
      </c>
      <c r="I25" t="str">
        <f t="shared" si="2"/>
        <v xml:space="preserve"> </v>
      </c>
      <c r="J25">
        <f t="shared" si="4"/>
        <v>1</v>
      </c>
      <c r="K25">
        <f t="shared" si="4"/>
        <v>0</v>
      </c>
      <c r="L25">
        <f t="shared" si="5"/>
        <v>1</v>
      </c>
    </row>
    <row r="26" spans="1:12" hidden="1">
      <c r="A26" s="1">
        <f t="shared" si="0"/>
        <v>42111</v>
      </c>
      <c r="B26" s="1">
        <f>Letterprogramma!A10+VLOOKUP(C26,$B$33:$F$38,5)</f>
        <v>42111</v>
      </c>
      <c r="C26" t="str">
        <f>Letterprogramma!H10</f>
        <v>D</v>
      </c>
      <c r="D26" t="str">
        <f>Letterprogramma!I10</f>
        <v>B</v>
      </c>
      <c r="E26" s="4">
        <f t="shared" si="1"/>
        <v>0.83333333333333337</v>
      </c>
      <c r="F26" t="str">
        <f t="shared" si="6"/>
        <v>Alexandria '66 6</v>
      </c>
      <c r="G26" t="str">
        <f t="shared" si="6"/>
        <v>Taveba 4</v>
      </c>
      <c r="I26" t="str">
        <f t="shared" si="2"/>
        <v xml:space="preserve"> </v>
      </c>
      <c r="J26">
        <f t="shared" si="4"/>
        <v>0</v>
      </c>
      <c r="K26">
        <f t="shared" si="4"/>
        <v>0</v>
      </c>
      <c r="L26">
        <f t="shared" si="5"/>
        <v>0</v>
      </c>
    </row>
    <row r="27" spans="1:12" hidden="1">
      <c r="A27" s="1">
        <f>B27</f>
        <v>42111</v>
      </c>
      <c r="B27" s="1">
        <f>Letterprogramma!A10+VLOOKUP(C27,$B$33:$F$38,5)</f>
        <v>42111</v>
      </c>
      <c r="C27" t="str">
        <f>Letterprogramma!J10</f>
        <v>F</v>
      </c>
      <c r="D27" t="str">
        <f>Letterprogramma!K10</f>
        <v>C</v>
      </c>
      <c r="E27" s="4">
        <f t="shared" si="1"/>
        <v>0.83333333333333337</v>
      </c>
      <c r="F27" t="str">
        <f t="shared" si="6"/>
        <v>TOG 2</v>
      </c>
      <c r="G27" t="str">
        <f t="shared" si="6"/>
        <v>Overschie 1</v>
      </c>
      <c r="I27" t="str">
        <f t="shared" si="2"/>
        <v xml:space="preserve"> </v>
      </c>
      <c r="J27">
        <f t="shared" si="4"/>
        <v>0</v>
      </c>
      <c r="K27">
        <f t="shared" si="4"/>
        <v>0</v>
      </c>
      <c r="L27">
        <f t="shared" si="5"/>
        <v>0</v>
      </c>
    </row>
    <row r="28" spans="1:12">
      <c r="A28" s="1">
        <f t="shared" si="0"/>
        <v>42118</v>
      </c>
      <c r="B28" s="1">
        <f>Letterprogramma!A11+VLOOKUP(C28,$B$33:$F$38,5)</f>
        <v>42118</v>
      </c>
      <c r="C28" t="str">
        <f>Letterprogramma!F11</f>
        <v>D</v>
      </c>
      <c r="D28" t="str">
        <f>Letterprogramma!G11</f>
        <v>A</v>
      </c>
      <c r="E28" s="4">
        <f t="shared" si="1"/>
        <v>0.83333333333333337</v>
      </c>
      <c r="F28" t="str">
        <f t="shared" si="6"/>
        <v>Alexandria '66 6</v>
      </c>
      <c r="G28" t="str">
        <f t="shared" si="6"/>
        <v>NN Rotterdam duo 4</v>
      </c>
      <c r="I28" t="str">
        <f t="shared" si="2"/>
        <v xml:space="preserve"> </v>
      </c>
      <c r="J28">
        <f t="shared" si="4"/>
        <v>0</v>
      </c>
      <c r="K28">
        <f t="shared" si="4"/>
        <v>1</v>
      </c>
      <c r="L28">
        <f t="shared" si="5"/>
        <v>1</v>
      </c>
    </row>
    <row r="29" spans="1:12" hidden="1">
      <c r="A29" s="1">
        <f t="shared" si="0"/>
        <v>42114</v>
      </c>
      <c r="B29" s="1">
        <f>Letterprogramma!A11+VLOOKUP(C29,$B$33:$F$38,5)</f>
        <v>42114</v>
      </c>
      <c r="C29" t="str">
        <f>Letterprogramma!H11</f>
        <v>B</v>
      </c>
      <c r="D29" t="str">
        <f>Letterprogramma!I11</f>
        <v>F</v>
      </c>
      <c r="E29" s="4">
        <f t="shared" si="1"/>
        <v>0.83333333333333337</v>
      </c>
      <c r="F29" t="str">
        <f t="shared" si="6"/>
        <v>Taveba 4</v>
      </c>
      <c r="G29" t="str">
        <f t="shared" si="6"/>
        <v>TOG 2</v>
      </c>
      <c r="I29" t="str">
        <f t="shared" si="2"/>
        <v xml:space="preserve"> </v>
      </c>
      <c r="J29">
        <f t="shared" si="4"/>
        <v>0</v>
      </c>
      <c r="K29">
        <f t="shared" si="4"/>
        <v>0</v>
      </c>
      <c r="L29">
        <f t="shared" si="5"/>
        <v>0</v>
      </c>
    </row>
    <row r="30" spans="1:12" hidden="1">
      <c r="A30" s="1">
        <f t="shared" si="0"/>
        <v>42118</v>
      </c>
      <c r="B30" s="1">
        <f>Letterprogramma!A11+VLOOKUP(C30,$B$33:$F$38,5)</f>
        <v>42118</v>
      </c>
      <c r="C30" t="str">
        <f>Letterprogramma!J11</f>
        <v>E</v>
      </c>
      <c r="D30" t="str">
        <f>Letterprogramma!K11</f>
        <v>C</v>
      </c>
      <c r="E30" s="4">
        <f t="shared" si="1"/>
        <v>0.84375</v>
      </c>
      <c r="F30" t="str">
        <f t="shared" si="6"/>
        <v>Taveri 4</v>
      </c>
      <c r="G30" t="str">
        <f t="shared" si="6"/>
        <v>Overschie 1</v>
      </c>
      <c r="I30" t="str">
        <f>IF(A30=B30," ","VERPLAATST")</f>
        <v xml:space="preserve"> </v>
      </c>
      <c r="J30">
        <f t="shared" si="4"/>
        <v>0</v>
      </c>
      <c r="K30">
        <f t="shared" si="4"/>
        <v>0</v>
      </c>
      <c r="L30">
        <f t="shared" si="5"/>
        <v>0</v>
      </c>
    </row>
    <row r="32" spans="1:12">
      <c r="B32">
        <f>Indeling!A43</f>
        <v>3</v>
      </c>
      <c r="C32">
        <f>Indeling!A43</f>
        <v>3</v>
      </c>
      <c r="D32" t="str">
        <f>Indeling!B43</f>
        <v>klasse - Poule E</v>
      </c>
    </row>
    <row r="33" spans="2:7">
      <c r="B33" t="s">
        <v>30</v>
      </c>
      <c r="C33" t="str">
        <f>Indeling!B44</f>
        <v>NN Rotterdam duo 4</v>
      </c>
      <c r="D33" s="4" t="str">
        <f>Indeling!C44</f>
        <v>DO</v>
      </c>
      <c r="E33" s="4">
        <f>Indeling!D44</f>
        <v>0.83333333333333337</v>
      </c>
      <c r="F33">
        <f>VLOOKUP(D33,Indeling!$G$79:$H$84,2)</f>
        <v>3</v>
      </c>
      <c r="G33" t="str">
        <f>MID(B32,12,1)</f>
        <v/>
      </c>
    </row>
    <row r="34" spans="2:7">
      <c r="B34" t="s">
        <v>31</v>
      </c>
      <c r="C34" t="str">
        <f>Indeling!B45</f>
        <v>Taveba 4</v>
      </c>
      <c r="D34" s="4" t="str">
        <f>Indeling!C45</f>
        <v>MA</v>
      </c>
      <c r="E34" s="4">
        <f>Indeling!D45</f>
        <v>0.83333333333333337</v>
      </c>
      <c r="F34">
        <f>VLOOKUP(D34,Indeling!$G$79:$H$84,2)</f>
        <v>0</v>
      </c>
      <c r="G34" t="str">
        <f>G33</f>
        <v/>
      </c>
    </row>
    <row r="35" spans="2:7">
      <c r="B35" t="s">
        <v>32</v>
      </c>
      <c r="C35" t="str">
        <f>Indeling!B46</f>
        <v>Overschie 1</v>
      </c>
      <c r="D35" s="4" t="str">
        <f>Indeling!C46</f>
        <v>VR</v>
      </c>
      <c r="E35" s="4">
        <f>Indeling!D46</f>
        <v>0.83333333333333337</v>
      </c>
      <c r="F35">
        <f>VLOOKUP(D35,Indeling!$G$79:$H$84,2)</f>
        <v>4</v>
      </c>
      <c r="G35" t="str">
        <f>G34</f>
        <v/>
      </c>
    </row>
    <row r="36" spans="2:7">
      <c r="B36" t="s">
        <v>33</v>
      </c>
      <c r="C36" t="str">
        <f>Indeling!B47</f>
        <v>Alexandria '66 6</v>
      </c>
      <c r="D36" s="4" t="str">
        <f>Indeling!C47</f>
        <v>VR</v>
      </c>
      <c r="E36" s="4">
        <f>Indeling!D47</f>
        <v>0.83333333333333337</v>
      </c>
      <c r="F36">
        <f>VLOOKUP(D36,Indeling!$G$79:$H$84,2)</f>
        <v>4</v>
      </c>
      <c r="G36" t="str">
        <f>G35</f>
        <v/>
      </c>
    </row>
    <row r="37" spans="2:7">
      <c r="B37" t="s">
        <v>34</v>
      </c>
      <c r="C37" t="str">
        <f>Indeling!B48</f>
        <v>Taveri 4</v>
      </c>
      <c r="D37" s="4" t="str">
        <f>Indeling!C48</f>
        <v>VR</v>
      </c>
      <c r="E37" s="4">
        <f>Indeling!D48</f>
        <v>0.84375</v>
      </c>
      <c r="F37">
        <f>VLOOKUP(D37,Indeling!$G$79:$H$84,2)</f>
        <v>4</v>
      </c>
      <c r="G37" t="str">
        <f>G36</f>
        <v/>
      </c>
    </row>
    <row r="38" spans="2:7">
      <c r="B38" t="s">
        <v>35</v>
      </c>
      <c r="C38" t="str">
        <f>Indeling!B49</f>
        <v>TOG 2</v>
      </c>
      <c r="D38" s="4" t="str">
        <f>Indeling!C49</f>
        <v>VR</v>
      </c>
      <c r="E38" s="4">
        <f>Indeling!D49</f>
        <v>0.83333333333333337</v>
      </c>
      <c r="F38">
        <f>VLOOKUP(D38,Indeling!$G$79:$H$84,2)</f>
        <v>4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4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sqref="A1:G28"/>
    </sheetView>
  </sheetViews>
  <sheetFormatPr defaultRowHeight="15"/>
  <cols>
    <col min="2" max="2" width="9.140625" hidden="1" customWidth="1"/>
    <col min="3" max="3" width="4.7109375" hidden="1" customWidth="1"/>
    <col min="4" max="4" width="4.42578125" hidden="1" customWidth="1"/>
    <col min="6" max="6" width="14.28515625" customWidth="1"/>
    <col min="7" max="7" width="18.140625" customWidth="1"/>
  </cols>
  <sheetData>
    <row r="1" spans="1:12">
      <c r="A1" s="1">
        <f t="shared" ref="A1:A30" si="0">B1</f>
        <v>42033</v>
      </c>
      <c r="B1" s="1">
        <f>Letterprogramma!A2+VLOOKUP(C1,$B$33:$F$38,5)</f>
        <v>42033</v>
      </c>
      <c r="C1" t="str">
        <f>Letterprogramma!F2</f>
        <v>A</v>
      </c>
      <c r="D1" t="str">
        <f>Letterprogramma!G2</f>
        <v>B</v>
      </c>
      <c r="E1" s="4">
        <f t="shared" ref="E1:E30" si="1">VLOOKUP(C1,$B$33:$E$38,4)</f>
        <v>0.83333333333333337</v>
      </c>
      <c r="F1" t="str">
        <f>VLOOKUP(C1,$B$33:$C$38,2)</f>
        <v>NN Rotterdam duo 5</v>
      </c>
      <c r="G1" t="str">
        <f>VLOOKUP(D1,$B$33:$C$38,2)</f>
        <v>Taverzo 4</v>
      </c>
      <c r="I1" t="str">
        <f t="shared" ref="I1:I29" si="2">IF(A1=B1," ","VERPLAATST")</f>
        <v xml:space="preserve"> </v>
      </c>
      <c r="J1">
        <f>IF(MID(F1,1,12)="NN Rotterdam",1,0)</f>
        <v>1</v>
      </c>
      <c r="K1">
        <f>IF(MID(G1,1,12)="NN Rotterdam",1,0)</f>
        <v>0</v>
      </c>
      <c r="L1">
        <f>J1+K1</f>
        <v>1</v>
      </c>
    </row>
    <row r="2" spans="1:12" hidden="1">
      <c r="A2" s="1">
        <f t="shared" si="0"/>
        <v>42033</v>
      </c>
      <c r="B2" s="1">
        <f>Letterprogramma!A2+VLOOKUP(C2,$B$33:$F$38,5)</f>
        <v>42033</v>
      </c>
      <c r="C2" t="str">
        <f>Letterprogramma!H2</f>
        <v>C</v>
      </c>
      <c r="D2" t="str">
        <f>Letterprogramma!I2</f>
        <v>D</v>
      </c>
      <c r="E2" s="4">
        <f t="shared" si="1"/>
        <v>0.83333333333333337</v>
      </c>
      <c r="F2" t="str">
        <f t="shared" ref="F2:G17" si="3">VLOOKUP(C2,$B$33:$C$38,2)</f>
        <v>TZM 2</v>
      </c>
      <c r="G2" t="str">
        <f t="shared" si="3"/>
        <v>Salamanders 10</v>
      </c>
      <c r="I2" t="str">
        <f t="shared" si="2"/>
        <v xml:space="preserve"> </v>
      </c>
      <c r="J2">
        <f t="shared" ref="J2:K30" si="4">IF(MID(F2,1,12)="NN Rotterdam",1,0)</f>
        <v>0</v>
      </c>
      <c r="K2">
        <f t="shared" si="4"/>
        <v>0</v>
      </c>
      <c r="L2">
        <f t="shared" ref="L2:L30" si="5">J2+K2</f>
        <v>0</v>
      </c>
    </row>
    <row r="3" spans="1:12" hidden="1">
      <c r="A3" s="1">
        <f t="shared" si="0"/>
        <v>42033</v>
      </c>
      <c r="B3" s="1">
        <f>Letterprogramma!A2+VLOOKUP(C3,$B$33:$F$38,5)</f>
        <v>42033</v>
      </c>
      <c r="C3" t="str">
        <f>Letterprogramma!J2</f>
        <v>E</v>
      </c>
      <c r="D3" t="str">
        <f>Letterprogramma!K2</f>
        <v>F</v>
      </c>
      <c r="E3" s="4">
        <f t="shared" si="1"/>
        <v>0.84375</v>
      </c>
      <c r="F3" t="str">
        <f t="shared" si="3"/>
        <v>SVN 5</v>
      </c>
      <c r="G3" t="str">
        <f t="shared" si="3"/>
        <v>SETT 3</v>
      </c>
      <c r="I3" t="str">
        <f t="shared" si="2"/>
        <v xml:space="preserve"> </v>
      </c>
      <c r="J3">
        <f t="shared" si="4"/>
        <v>0</v>
      </c>
      <c r="K3">
        <f t="shared" si="4"/>
        <v>0</v>
      </c>
      <c r="L3">
        <f t="shared" si="5"/>
        <v>0</v>
      </c>
    </row>
    <row r="4" spans="1:12">
      <c r="A4" s="1">
        <f t="shared" si="0"/>
        <v>42037</v>
      </c>
      <c r="B4" s="1">
        <f>Letterprogramma!A3+VLOOKUP(C4,$B$33:$F$38,5)</f>
        <v>42037</v>
      </c>
      <c r="C4" t="str">
        <f>Letterprogramma!F3</f>
        <v>F</v>
      </c>
      <c r="D4" t="str">
        <f>Letterprogramma!G3</f>
        <v>A</v>
      </c>
      <c r="E4" s="4">
        <f t="shared" si="1"/>
        <v>0.83333333333333337</v>
      </c>
      <c r="F4" t="str">
        <f t="shared" si="3"/>
        <v>SETT 3</v>
      </c>
      <c r="G4" t="str">
        <f t="shared" si="3"/>
        <v>NN Rotterdam duo 5</v>
      </c>
      <c r="I4" t="str">
        <f t="shared" si="2"/>
        <v xml:space="preserve"> </v>
      </c>
      <c r="J4">
        <f t="shared" si="4"/>
        <v>0</v>
      </c>
      <c r="K4">
        <f t="shared" si="4"/>
        <v>1</v>
      </c>
      <c r="L4">
        <f t="shared" si="5"/>
        <v>1</v>
      </c>
    </row>
    <row r="5" spans="1:12" hidden="1">
      <c r="A5" s="1">
        <f t="shared" si="0"/>
        <v>42040</v>
      </c>
      <c r="B5" s="1">
        <f>Letterprogramma!A3+VLOOKUP(C5,$B$33:$F$38,5)</f>
        <v>42040</v>
      </c>
      <c r="C5" t="str">
        <f>Letterprogramma!H3</f>
        <v>B</v>
      </c>
      <c r="D5" t="str">
        <f>Letterprogramma!I3</f>
        <v>C</v>
      </c>
      <c r="E5" s="4">
        <f t="shared" si="1"/>
        <v>0.83333333333333337</v>
      </c>
      <c r="F5" t="str">
        <f t="shared" si="3"/>
        <v>Taverzo 4</v>
      </c>
      <c r="G5" t="str">
        <f t="shared" si="3"/>
        <v>TZM 2</v>
      </c>
      <c r="I5" t="str">
        <f t="shared" si="2"/>
        <v xml:space="preserve"> </v>
      </c>
      <c r="J5">
        <f t="shared" si="4"/>
        <v>0</v>
      </c>
      <c r="K5">
        <f t="shared" si="4"/>
        <v>0</v>
      </c>
      <c r="L5">
        <f t="shared" si="5"/>
        <v>0</v>
      </c>
    </row>
    <row r="6" spans="1:12" hidden="1">
      <c r="A6" s="1">
        <f t="shared" si="0"/>
        <v>42037</v>
      </c>
      <c r="B6" s="1">
        <f>Letterprogramma!A3+VLOOKUP(C6,$B$33:$F$38,5)</f>
        <v>42037</v>
      </c>
      <c r="C6" t="str">
        <f>Letterprogramma!J3</f>
        <v>D</v>
      </c>
      <c r="D6" t="str">
        <f>Letterprogramma!K3</f>
        <v>E</v>
      </c>
      <c r="E6" s="4">
        <f t="shared" si="1"/>
        <v>0.83333333333333337</v>
      </c>
      <c r="F6" t="str">
        <f t="shared" si="3"/>
        <v>Salamanders 10</v>
      </c>
      <c r="G6" t="str">
        <f t="shared" si="3"/>
        <v>SVN 5</v>
      </c>
      <c r="I6" t="str">
        <f t="shared" si="2"/>
        <v xml:space="preserve"> </v>
      </c>
      <c r="J6">
        <f t="shared" si="4"/>
        <v>0</v>
      </c>
      <c r="K6">
        <f t="shared" si="4"/>
        <v>0</v>
      </c>
      <c r="L6">
        <f t="shared" si="5"/>
        <v>0</v>
      </c>
    </row>
    <row r="7" spans="1:12">
      <c r="A7" s="1">
        <f t="shared" si="0"/>
        <v>42054</v>
      </c>
      <c r="B7" s="1">
        <f>Letterprogramma!A4+VLOOKUP(C7,$B$33:$F$38,5)</f>
        <v>42054</v>
      </c>
      <c r="C7" t="str">
        <f>Letterprogramma!F4</f>
        <v>A</v>
      </c>
      <c r="D7" t="str">
        <f>Letterprogramma!G4</f>
        <v>C</v>
      </c>
      <c r="E7" s="4">
        <f t="shared" si="1"/>
        <v>0.83333333333333337</v>
      </c>
      <c r="F7" t="str">
        <f t="shared" si="3"/>
        <v>NN Rotterdam duo 5</v>
      </c>
      <c r="G7" t="str">
        <f t="shared" si="3"/>
        <v>TZM 2</v>
      </c>
      <c r="I7" t="str">
        <f t="shared" si="2"/>
        <v xml:space="preserve"> </v>
      </c>
      <c r="J7">
        <f t="shared" si="4"/>
        <v>1</v>
      </c>
      <c r="K7">
        <f t="shared" si="4"/>
        <v>0</v>
      </c>
      <c r="L7">
        <f t="shared" si="5"/>
        <v>1</v>
      </c>
    </row>
    <row r="8" spans="1:12" hidden="1">
      <c r="A8" s="1">
        <f t="shared" si="0"/>
        <v>42054</v>
      </c>
      <c r="B8" s="1">
        <f>Letterprogramma!A4+VLOOKUP(C8,$B$33:$F$38,5)</f>
        <v>42054</v>
      </c>
      <c r="C8" t="str">
        <f>Letterprogramma!H4</f>
        <v>E</v>
      </c>
      <c r="D8" t="str">
        <f>Letterprogramma!I4</f>
        <v>B</v>
      </c>
      <c r="E8" s="4">
        <f t="shared" si="1"/>
        <v>0.84375</v>
      </c>
      <c r="F8" t="str">
        <f t="shared" si="3"/>
        <v>SVN 5</v>
      </c>
      <c r="G8" t="str">
        <f t="shared" si="3"/>
        <v>Taverzo 4</v>
      </c>
      <c r="I8" t="str">
        <f t="shared" si="2"/>
        <v xml:space="preserve"> </v>
      </c>
      <c r="J8">
        <f t="shared" si="4"/>
        <v>0</v>
      </c>
      <c r="K8">
        <f t="shared" si="4"/>
        <v>0</v>
      </c>
      <c r="L8">
        <f t="shared" si="5"/>
        <v>0</v>
      </c>
    </row>
    <row r="9" spans="1:12" hidden="1">
      <c r="A9" s="1">
        <f t="shared" si="0"/>
        <v>42051</v>
      </c>
      <c r="B9" s="1">
        <f>Letterprogramma!A4+VLOOKUP(C9,$B$33:$F$38,5)</f>
        <v>42051</v>
      </c>
      <c r="C9" t="str">
        <f>Letterprogramma!J4</f>
        <v>D</v>
      </c>
      <c r="D9" t="str">
        <f>Letterprogramma!K4</f>
        <v>F</v>
      </c>
      <c r="E9" s="4">
        <f t="shared" si="1"/>
        <v>0.83333333333333337</v>
      </c>
      <c r="F9" t="str">
        <f t="shared" si="3"/>
        <v>Salamanders 10</v>
      </c>
      <c r="G9" t="str">
        <f t="shared" si="3"/>
        <v>SETT 3</v>
      </c>
      <c r="I9" t="str">
        <f t="shared" si="2"/>
        <v xml:space="preserve"> </v>
      </c>
      <c r="J9">
        <f t="shared" si="4"/>
        <v>0</v>
      </c>
      <c r="K9">
        <f t="shared" si="4"/>
        <v>0</v>
      </c>
      <c r="L9">
        <f t="shared" si="5"/>
        <v>0</v>
      </c>
    </row>
    <row r="10" spans="1:12">
      <c r="A10" s="1">
        <f t="shared" si="0"/>
        <v>42075</v>
      </c>
      <c r="B10" s="1">
        <f>Letterprogramma!A5+VLOOKUP(C10,$B$33:$F$38,5)</f>
        <v>42075</v>
      </c>
      <c r="C10" t="str">
        <f>Letterprogramma!F5</f>
        <v>E</v>
      </c>
      <c r="D10" t="str">
        <f>Letterprogramma!G5</f>
        <v>A</v>
      </c>
      <c r="E10" s="4">
        <f t="shared" si="1"/>
        <v>0.84375</v>
      </c>
      <c r="F10" t="str">
        <f t="shared" si="3"/>
        <v>SVN 5</v>
      </c>
      <c r="G10" t="str">
        <f t="shared" si="3"/>
        <v>NN Rotterdam duo 5</v>
      </c>
      <c r="I10" t="str">
        <f t="shared" si="2"/>
        <v xml:space="preserve"> </v>
      </c>
      <c r="J10">
        <f t="shared" si="4"/>
        <v>0</v>
      </c>
      <c r="K10">
        <f t="shared" si="4"/>
        <v>1</v>
      </c>
      <c r="L10">
        <f t="shared" si="5"/>
        <v>1</v>
      </c>
    </row>
    <row r="11" spans="1:12" hidden="1">
      <c r="A11" s="1">
        <f t="shared" si="0"/>
        <v>42075</v>
      </c>
      <c r="B11" s="1">
        <f>Letterprogramma!A5+VLOOKUP(C11,$B$33:$F$38,5)</f>
        <v>42075</v>
      </c>
      <c r="C11" t="str">
        <f>Letterprogramma!H5</f>
        <v>B</v>
      </c>
      <c r="D11" t="str">
        <f>Letterprogramma!I5</f>
        <v>D</v>
      </c>
      <c r="E11" s="4">
        <f t="shared" si="1"/>
        <v>0.83333333333333337</v>
      </c>
      <c r="F11" t="str">
        <f t="shared" si="3"/>
        <v>Taverzo 4</v>
      </c>
      <c r="G11" t="str">
        <f t="shared" si="3"/>
        <v>Salamanders 10</v>
      </c>
      <c r="I11" t="str">
        <f t="shared" si="2"/>
        <v xml:space="preserve"> </v>
      </c>
      <c r="J11">
        <f t="shared" si="4"/>
        <v>0</v>
      </c>
      <c r="K11">
        <f t="shared" si="4"/>
        <v>0</v>
      </c>
      <c r="L11">
        <f t="shared" si="5"/>
        <v>0</v>
      </c>
    </row>
    <row r="12" spans="1:12" hidden="1">
      <c r="A12" s="1">
        <f t="shared" si="0"/>
        <v>42075</v>
      </c>
      <c r="B12" s="1">
        <f>Letterprogramma!A5+VLOOKUP(C12,$B$33:$F$38,5)</f>
        <v>42075</v>
      </c>
      <c r="C12" t="str">
        <f>Letterprogramma!J5</f>
        <v>C</v>
      </c>
      <c r="D12" t="str">
        <f>Letterprogramma!K5</f>
        <v>F</v>
      </c>
      <c r="E12" s="4">
        <f t="shared" si="1"/>
        <v>0.83333333333333337</v>
      </c>
      <c r="F12" t="str">
        <f t="shared" si="3"/>
        <v>TZM 2</v>
      </c>
      <c r="G12" t="str">
        <f t="shared" si="3"/>
        <v>SETT 3</v>
      </c>
      <c r="I12" t="str">
        <f t="shared" si="2"/>
        <v xml:space="preserve"> </v>
      </c>
      <c r="J12">
        <f t="shared" si="4"/>
        <v>0</v>
      </c>
      <c r="K12">
        <f t="shared" si="4"/>
        <v>0</v>
      </c>
      <c r="L12">
        <f t="shared" si="5"/>
        <v>0</v>
      </c>
    </row>
    <row r="13" spans="1:12">
      <c r="A13" s="1">
        <f t="shared" si="0"/>
        <v>42082</v>
      </c>
      <c r="B13" s="1">
        <f>Letterprogramma!A6+VLOOKUP(C13,$B$33:$F$38,5)</f>
        <v>42082</v>
      </c>
      <c r="C13" t="str">
        <f>Letterprogramma!F6</f>
        <v>A</v>
      </c>
      <c r="D13" t="str">
        <f>Letterprogramma!G6</f>
        <v>D</v>
      </c>
      <c r="E13" s="4">
        <f t="shared" si="1"/>
        <v>0.83333333333333337</v>
      </c>
      <c r="F13" t="str">
        <f t="shared" si="3"/>
        <v>NN Rotterdam duo 5</v>
      </c>
      <c r="G13" t="str">
        <f t="shared" si="3"/>
        <v>Salamanders 10</v>
      </c>
      <c r="I13" t="str">
        <f t="shared" si="2"/>
        <v xml:space="preserve"> </v>
      </c>
      <c r="J13">
        <f t="shared" si="4"/>
        <v>1</v>
      </c>
      <c r="K13">
        <f t="shared" si="4"/>
        <v>0</v>
      </c>
      <c r="L13">
        <f t="shared" si="5"/>
        <v>1</v>
      </c>
    </row>
    <row r="14" spans="1:12" hidden="1">
      <c r="A14" s="1">
        <f t="shared" si="0"/>
        <v>42079</v>
      </c>
      <c r="B14" s="1">
        <f>Letterprogramma!A6+VLOOKUP(C14,$B$33:$F$38,5)</f>
        <v>42079</v>
      </c>
      <c r="C14" t="str">
        <f>Letterprogramma!H6</f>
        <v>F</v>
      </c>
      <c r="D14" t="str">
        <f>Letterprogramma!I6</f>
        <v>B</v>
      </c>
      <c r="E14" s="4">
        <f t="shared" si="1"/>
        <v>0.83333333333333337</v>
      </c>
      <c r="F14" t="str">
        <f t="shared" si="3"/>
        <v>SETT 3</v>
      </c>
      <c r="G14" t="str">
        <f t="shared" si="3"/>
        <v>Taverzo 4</v>
      </c>
      <c r="I14" t="str">
        <f t="shared" si="2"/>
        <v xml:space="preserve"> </v>
      </c>
      <c r="J14">
        <f t="shared" si="4"/>
        <v>0</v>
      </c>
      <c r="K14">
        <f t="shared" si="4"/>
        <v>0</v>
      </c>
      <c r="L14">
        <f t="shared" si="5"/>
        <v>0</v>
      </c>
    </row>
    <row r="15" spans="1:12" hidden="1">
      <c r="A15" s="1">
        <f t="shared" si="0"/>
        <v>42082</v>
      </c>
      <c r="B15" s="1">
        <f>Letterprogramma!A6+VLOOKUP(C15,$B$33:$F$38,5)</f>
        <v>42082</v>
      </c>
      <c r="C15" t="str">
        <f>Letterprogramma!J6</f>
        <v>C</v>
      </c>
      <c r="D15" t="str">
        <f>Letterprogramma!K6</f>
        <v>E</v>
      </c>
      <c r="E15" s="4">
        <f t="shared" si="1"/>
        <v>0.83333333333333337</v>
      </c>
      <c r="F15" t="str">
        <f t="shared" si="3"/>
        <v>TZM 2</v>
      </c>
      <c r="G15" t="str">
        <f t="shared" si="3"/>
        <v>SVN 5</v>
      </c>
      <c r="I15" t="str">
        <f t="shared" si="2"/>
        <v xml:space="preserve"> </v>
      </c>
      <c r="J15">
        <f t="shared" si="4"/>
        <v>0</v>
      </c>
      <c r="K15">
        <f t="shared" si="4"/>
        <v>0</v>
      </c>
      <c r="L15">
        <f t="shared" si="5"/>
        <v>0</v>
      </c>
    </row>
    <row r="16" spans="1:12">
      <c r="A16" s="1">
        <f t="shared" si="0"/>
        <v>42089</v>
      </c>
      <c r="B16" s="1">
        <f>Letterprogramma!A7+VLOOKUP(C16,$B$33:$F$38,5)</f>
        <v>42089</v>
      </c>
      <c r="C16" t="str">
        <f>Letterprogramma!F7</f>
        <v>B</v>
      </c>
      <c r="D16" t="str">
        <f>Letterprogramma!G7</f>
        <v>A</v>
      </c>
      <c r="E16" s="4">
        <f t="shared" si="1"/>
        <v>0.83333333333333337</v>
      </c>
      <c r="F16" t="str">
        <f t="shared" si="3"/>
        <v>Taverzo 4</v>
      </c>
      <c r="G16" t="str">
        <f t="shared" si="3"/>
        <v>NN Rotterdam duo 5</v>
      </c>
      <c r="I16" t="str">
        <f t="shared" si="2"/>
        <v xml:space="preserve"> </v>
      </c>
      <c r="J16">
        <f t="shared" si="4"/>
        <v>0</v>
      </c>
      <c r="K16">
        <f t="shared" si="4"/>
        <v>1</v>
      </c>
      <c r="L16">
        <f t="shared" si="5"/>
        <v>1</v>
      </c>
    </row>
    <row r="17" spans="1:12" hidden="1">
      <c r="A17" s="1">
        <f>B17</f>
        <v>42086</v>
      </c>
      <c r="B17" s="1">
        <f>Letterprogramma!A7+VLOOKUP(C17,$B$33:$F$38,5)</f>
        <v>42086</v>
      </c>
      <c r="C17" t="str">
        <f>Letterprogramma!H7</f>
        <v>D</v>
      </c>
      <c r="D17" t="str">
        <f>Letterprogramma!I7</f>
        <v>C</v>
      </c>
      <c r="E17" s="4">
        <f t="shared" si="1"/>
        <v>0.83333333333333337</v>
      </c>
      <c r="F17" t="str">
        <f t="shared" si="3"/>
        <v>Salamanders 10</v>
      </c>
      <c r="G17" t="str">
        <f t="shared" si="3"/>
        <v>TZM 2</v>
      </c>
      <c r="I17" t="str">
        <f t="shared" si="2"/>
        <v xml:space="preserve"> </v>
      </c>
      <c r="J17">
        <f t="shared" si="4"/>
        <v>0</v>
      </c>
      <c r="K17">
        <f t="shared" si="4"/>
        <v>0</v>
      </c>
      <c r="L17">
        <f t="shared" si="5"/>
        <v>0</v>
      </c>
    </row>
    <row r="18" spans="1:12" hidden="1">
      <c r="A18" s="1">
        <f t="shared" si="0"/>
        <v>42086</v>
      </c>
      <c r="B18" s="1">
        <f>Letterprogramma!A7+VLOOKUP(C18,$B$33:$F$38,5)</f>
        <v>42086</v>
      </c>
      <c r="C18" t="str">
        <f>Letterprogramma!J7</f>
        <v>F</v>
      </c>
      <c r="D18" t="str">
        <f>Letterprogramma!K7</f>
        <v>E</v>
      </c>
      <c r="E18" s="4">
        <f t="shared" si="1"/>
        <v>0.83333333333333337</v>
      </c>
      <c r="F18" t="str">
        <f t="shared" ref="F18:G30" si="6">VLOOKUP(C18,$B$33:$C$38,2)</f>
        <v>SETT 3</v>
      </c>
      <c r="G18" t="str">
        <f t="shared" si="6"/>
        <v>SVN 5</v>
      </c>
      <c r="I18" t="str">
        <f t="shared" si="2"/>
        <v xml:space="preserve"> </v>
      </c>
      <c r="J18">
        <f t="shared" si="4"/>
        <v>0</v>
      </c>
      <c r="K18">
        <f t="shared" si="4"/>
        <v>0</v>
      </c>
      <c r="L18">
        <f t="shared" si="5"/>
        <v>0</v>
      </c>
    </row>
    <row r="19" spans="1:12">
      <c r="A19" s="1">
        <f t="shared" si="0"/>
        <v>42096</v>
      </c>
      <c r="B19" s="1">
        <f>Letterprogramma!A8+VLOOKUP(C19,$B$33:$F$38,5)</f>
        <v>42096</v>
      </c>
      <c r="C19" t="str">
        <f>Letterprogramma!F8</f>
        <v>A</v>
      </c>
      <c r="D19" t="str">
        <f>Letterprogramma!G8</f>
        <v>F</v>
      </c>
      <c r="E19" s="4">
        <f t="shared" si="1"/>
        <v>0.83333333333333337</v>
      </c>
      <c r="F19" t="str">
        <f t="shared" si="6"/>
        <v>NN Rotterdam duo 5</v>
      </c>
      <c r="G19" t="str">
        <f t="shared" si="6"/>
        <v>SETT 3</v>
      </c>
      <c r="I19" t="str">
        <f t="shared" si="2"/>
        <v xml:space="preserve"> </v>
      </c>
      <c r="J19">
        <f t="shared" si="4"/>
        <v>1</v>
      </c>
      <c r="K19">
        <f t="shared" si="4"/>
        <v>0</v>
      </c>
      <c r="L19">
        <f t="shared" si="5"/>
        <v>1</v>
      </c>
    </row>
    <row r="20" spans="1:12" hidden="1">
      <c r="A20" s="1">
        <f t="shared" si="0"/>
        <v>42096</v>
      </c>
      <c r="B20" s="1">
        <f>Letterprogramma!A8+VLOOKUP(C20,$B$33:$F$38,5)</f>
        <v>42096</v>
      </c>
      <c r="C20" t="str">
        <f>Letterprogramma!H8</f>
        <v>C</v>
      </c>
      <c r="D20" t="str">
        <f>Letterprogramma!I8</f>
        <v>B</v>
      </c>
      <c r="E20" s="4">
        <f t="shared" si="1"/>
        <v>0.83333333333333337</v>
      </c>
      <c r="F20" t="str">
        <f t="shared" si="6"/>
        <v>TZM 2</v>
      </c>
      <c r="G20" t="str">
        <f t="shared" si="6"/>
        <v>Taverzo 4</v>
      </c>
      <c r="I20" t="str">
        <f t="shared" si="2"/>
        <v xml:space="preserve"> </v>
      </c>
      <c r="J20">
        <f t="shared" si="4"/>
        <v>0</v>
      </c>
      <c r="K20">
        <f t="shared" si="4"/>
        <v>0</v>
      </c>
      <c r="L20">
        <f t="shared" si="5"/>
        <v>0</v>
      </c>
    </row>
    <row r="21" spans="1:12" hidden="1">
      <c r="A21" s="1">
        <f t="shared" si="0"/>
        <v>42096</v>
      </c>
      <c r="B21" s="1">
        <f>Letterprogramma!A8+VLOOKUP(C21,$B$33:$F$38,5)</f>
        <v>42096</v>
      </c>
      <c r="C21" t="str">
        <f>Letterprogramma!J8</f>
        <v>E</v>
      </c>
      <c r="D21" t="str">
        <f>Letterprogramma!K8</f>
        <v>D</v>
      </c>
      <c r="E21" s="4">
        <f t="shared" si="1"/>
        <v>0.84375</v>
      </c>
      <c r="F21" t="str">
        <f t="shared" si="6"/>
        <v>SVN 5</v>
      </c>
      <c r="G21" t="str">
        <f t="shared" si="6"/>
        <v>Salamanders 10</v>
      </c>
      <c r="I21" t="str">
        <f t="shared" si="2"/>
        <v xml:space="preserve"> </v>
      </c>
      <c r="J21">
        <f t="shared" si="4"/>
        <v>0</v>
      </c>
      <c r="K21">
        <f t="shared" si="4"/>
        <v>0</v>
      </c>
      <c r="L21">
        <f t="shared" si="5"/>
        <v>0</v>
      </c>
    </row>
    <row r="22" spans="1:12">
      <c r="A22" s="1">
        <f t="shared" si="0"/>
        <v>42103</v>
      </c>
      <c r="B22" s="1">
        <f>Letterprogramma!A9+VLOOKUP(C22,$B$33:$F$38,5)</f>
        <v>42103</v>
      </c>
      <c r="C22" t="str">
        <f>Letterprogramma!F9</f>
        <v>C</v>
      </c>
      <c r="D22" t="str">
        <f>Letterprogramma!G9</f>
        <v>A</v>
      </c>
      <c r="E22" s="4">
        <f t="shared" si="1"/>
        <v>0.83333333333333337</v>
      </c>
      <c r="F22" t="str">
        <f t="shared" si="6"/>
        <v>TZM 2</v>
      </c>
      <c r="G22" t="str">
        <f t="shared" si="6"/>
        <v>NN Rotterdam duo 5</v>
      </c>
      <c r="I22" t="str">
        <f t="shared" si="2"/>
        <v xml:space="preserve"> </v>
      </c>
      <c r="J22">
        <f t="shared" si="4"/>
        <v>0</v>
      </c>
      <c r="K22">
        <f t="shared" si="4"/>
        <v>1</v>
      </c>
      <c r="L22">
        <f t="shared" si="5"/>
        <v>1</v>
      </c>
    </row>
    <row r="23" spans="1:12" hidden="1">
      <c r="A23" s="1">
        <f t="shared" si="0"/>
        <v>42103</v>
      </c>
      <c r="B23" s="1">
        <f>Letterprogramma!A9+VLOOKUP(C23,$B$33:$F$38,5)</f>
        <v>42103</v>
      </c>
      <c r="C23" t="str">
        <f>Letterprogramma!H9</f>
        <v>B</v>
      </c>
      <c r="D23" t="str">
        <f>Letterprogramma!I9</f>
        <v>E</v>
      </c>
      <c r="E23" s="4">
        <f t="shared" si="1"/>
        <v>0.83333333333333337</v>
      </c>
      <c r="F23" t="str">
        <f t="shared" si="6"/>
        <v>Taverzo 4</v>
      </c>
      <c r="G23" t="str">
        <f t="shared" si="6"/>
        <v>SVN 5</v>
      </c>
      <c r="I23" t="str">
        <f t="shared" si="2"/>
        <v xml:space="preserve"> </v>
      </c>
      <c r="J23">
        <f t="shared" si="4"/>
        <v>0</v>
      </c>
      <c r="K23">
        <f t="shared" si="4"/>
        <v>0</v>
      </c>
      <c r="L23">
        <f t="shared" si="5"/>
        <v>0</v>
      </c>
    </row>
    <row r="24" spans="1:12" hidden="1">
      <c r="A24" s="1">
        <f t="shared" si="0"/>
        <v>42100</v>
      </c>
      <c r="B24" s="1">
        <f>Letterprogramma!A9+VLOOKUP(C24,$B$33:$F$38,5)</f>
        <v>42100</v>
      </c>
      <c r="C24" t="str">
        <f>Letterprogramma!J9</f>
        <v>F</v>
      </c>
      <c r="D24" t="str">
        <f>Letterprogramma!K9</f>
        <v>D</v>
      </c>
      <c r="E24" s="4">
        <f t="shared" si="1"/>
        <v>0.83333333333333337</v>
      </c>
      <c r="F24" t="str">
        <f t="shared" si="6"/>
        <v>SETT 3</v>
      </c>
      <c r="G24" t="str">
        <f t="shared" si="6"/>
        <v>Salamanders 10</v>
      </c>
      <c r="I24" t="str">
        <f t="shared" si="2"/>
        <v xml:space="preserve"> </v>
      </c>
      <c r="J24">
        <f t="shared" si="4"/>
        <v>0</v>
      </c>
      <c r="K24">
        <f t="shared" si="4"/>
        <v>0</v>
      </c>
      <c r="L24">
        <f t="shared" si="5"/>
        <v>0</v>
      </c>
    </row>
    <row r="25" spans="1:12">
      <c r="A25" s="1">
        <f t="shared" si="0"/>
        <v>42110</v>
      </c>
      <c r="B25" s="1">
        <f>Letterprogramma!A10+VLOOKUP(C25,$B$33:$F$38,5)</f>
        <v>42110</v>
      </c>
      <c r="C25" t="str">
        <f>Letterprogramma!F10</f>
        <v>A</v>
      </c>
      <c r="D25" t="str">
        <f>Letterprogramma!G10</f>
        <v>E</v>
      </c>
      <c r="E25" s="4">
        <f t="shared" si="1"/>
        <v>0.83333333333333337</v>
      </c>
      <c r="F25" t="str">
        <f t="shared" si="6"/>
        <v>NN Rotterdam duo 5</v>
      </c>
      <c r="G25" t="str">
        <f t="shared" si="6"/>
        <v>SVN 5</v>
      </c>
      <c r="I25" t="str">
        <f t="shared" si="2"/>
        <v xml:space="preserve"> </v>
      </c>
      <c r="J25">
        <f t="shared" si="4"/>
        <v>1</v>
      </c>
      <c r="K25">
        <f t="shared" si="4"/>
        <v>0</v>
      </c>
      <c r="L25">
        <f t="shared" si="5"/>
        <v>1</v>
      </c>
    </row>
    <row r="26" spans="1:12" hidden="1">
      <c r="A26" s="1">
        <f t="shared" si="0"/>
        <v>42107</v>
      </c>
      <c r="B26" s="1">
        <f>Letterprogramma!A10+VLOOKUP(C26,$B$33:$F$38,5)</f>
        <v>42107</v>
      </c>
      <c r="C26" t="str">
        <f>Letterprogramma!H10</f>
        <v>D</v>
      </c>
      <c r="D26" t="str">
        <f>Letterprogramma!I10</f>
        <v>B</v>
      </c>
      <c r="E26" s="4">
        <f t="shared" si="1"/>
        <v>0.83333333333333337</v>
      </c>
      <c r="F26" t="str">
        <f t="shared" si="6"/>
        <v>Salamanders 10</v>
      </c>
      <c r="G26" t="str">
        <f t="shared" si="6"/>
        <v>Taverzo 4</v>
      </c>
      <c r="I26" t="str">
        <f t="shared" si="2"/>
        <v xml:space="preserve"> </v>
      </c>
      <c r="J26">
        <f t="shared" si="4"/>
        <v>0</v>
      </c>
      <c r="K26">
        <f t="shared" si="4"/>
        <v>0</v>
      </c>
      <c r="L26">
        <f t="shared" si="5"/>
        <v>0</v>
      </c>
    </row>
    <row r="27" spans="1:12" hidden="1">
      <c r="A27" s="1">
        <f>B27</f>
        <v>42107</v>
      </c>
      <c r="B27" s="1">
        <f>Letterprogramma!A10+VLOOKUP(C27,$B$33:$F$38,5)</f>
        <v>42107</v>
      </c>
      <c r="C27" t="str">
        <f>Letterprogramma!J10</f>
        <v>F</v>
      </c>
      <c r="D27" t="str">
        <f>Letterprogramma!K10</f>
        <v>C</v>
      </c>
      <c r="E27" s="4">
        <f t="shared" si="1"/>
        <v>0.83333333333333337</v>
      </c>
      <c r="F27" t="str">
        <f t="shared" si="6"/>
        <v>SETT 3</v>
      </c>
      <c r="G27" t="str">
        <f t="shared" si="6"/>
        <v>TZM 2</v>
      </c>
      <c r="I27" t="str">
        <f t="shared" si="2"/>
        <v xml:space="preserve"> </v>
      </c>
      <c r="J27">
        <f t="shared" si="4"/>
        <v>0</v>
      </c>
      <c r="K27">
        <f t="shared" si="4"/>
        <v>0</v>
      </c>
      <c r="L27">
        <f t="shared" si="5"/>
        <v>0</v>
      </c>
    </row>
    <row r="28" spans="1:12">
      <c r="A28" s="1">
        <f t="shared" si="0"/>
        <v>42114</v>
      </c>
      <c r="B28" s="1">
        <f>Letterprogramma!A11+VLOOKUP(C28,$B$33:$F$38,5)</f>
        <v>42114</v>
      </c>
      <c r="C28" t="str">
        <f>Letterprogramma!F11</f>
        <v>D</v>
      </c>
      <c r="D28" t="str">
        <f>Letterprogramma!G11</f>
        <v>A</v>
      </c>
      <c r="E28" s="4">
        <f t="shared" si="1"/>
        <v>0.83333333333333337</v>
      </c>
      <c r="F28" t="str">
        <f t="shared" si="6"/>
        <v>Salamanders 10</v>
      </c>
      <c r="G28" t="str">
        <f t="shared" si="6"/>
        <v>NN Rotterdam duo 5</v>
      </c>
      <c r="I28" t="str">
        <f t="shared" si="2"/>
        <v xml:space="preserve"> </v>
      </c>
      <c r="J28">
        <f t="shared" si="4"/>
        <v>0</v>
      </c>
      <c r="K28">
        <f t="shared" si="4"/>
        <v>1</v>
      </c>
      <c r="L28">
        <f t="shared" si="5"/>
        <v>1</v>
      </c>
    </row>
    <row r="29" spans="1:12" hidden="1">
      <c r="A29" s="1">
        <f t="shared" si="0"/>
        <v>42117</v>
      </c>
      <c r="B29" s="1">
        <f>Letterprogramma!A11+VLOOKUP(C29,$B$33:$F$38,5)</f>
        <v>42117</v>
      </c>
      <c r="C29" t="str">
        <f>Letterprogramma!H11</f>
        <v>B</v>
      </c>
      <c r="D29" t="str">
        <f>Letterprogramma!I11</f>
        <v>F</v>
      </c>
      <c r="E29" s="4">
        <f t="shared" si="1"/>
        <v>0.83333333333333337</v>
      </c>
      <c r="F29" t="str">
        <f t="shared" si="6"/>
        <v>Taverzo 4</v>
      </c>
      <c r="G29" t="str">
        <f t="shared" si="6"/>
        <v>SETT 3</v>
      </c>
      <c r="I29" t="str">
        <f t="shared" si="2"/>
        <v xml:space="preserve"> </v>
      </c>
      <c r="J29">
        <f t="shared" si="4"/>
        <v>0</v>
      </c>
      <c r="K29">
        <f t="shared" si="4"/>
        <v>0</v>
      </c>
      <c r="L29">
        <f t="shared" si="5"/>
        <v>0</v>
      </c>
    </row>
    <row r="30" spans="1:12" hidden="1">
      <c r="A30" s="1">
        <f t="shared" si="0"/>
        <v>42117</v>
      </c>
      <c r="B30" s="1">
        <f>Letterprogramma!A11+VLOOKUP(C30,$B$33:$F$38,5)</f>
        <v>42117</v>
      </c>
      <c r="C30" t="str">
        <f>Letterprogramma!J11</f>
        <v>E</v>
      </c>
      <c r="D30" t="str">
        <f>Letterprogramma!K11</f>
        <v>C</v>
      </c>
      <c r="E30" s="4">
        <f t="shared" si="1"/>
        <v>0.84375</v>
      </c>
      <c r="F30" t="str">
        <f t="shared" si="6"/>
        <v>SVN 5</v>
      </c>
      <c r="G30" t="str">
        <f t="shared" si="6"/>
        <v>TZM 2</v>
      </c>
      <c r="I30" t="str">
        <f>IF(A30=B30," ","VERPLAATST")</f>
        <v xml:space="preserve"> </v>
      </c>
      <c r="J30">
        <f t="shared" si="4"/>
        <v>0</v>
      </c>
      <c r="K30">
        <f t="shared" si="4"/>
        <v>0</v>
      </c>
      <c r="L30">
        <f t="shared" si="5"/>
        <v>0</v>
      </c>
    </row>
    <row r="32" spans="1:12">
      <c r="B32">
        <f>Indeling!A50</f>
        <v>4</v>
      </c>
      <c r="C32">
        <f>Indeling!A50</f>
        <v>4</v>
      </c>
      <c r="D32" t="str">
        <f>Indeling!B50</f>
        <v>klasse - Poule F</v>
      </c>
    </row>
    <row r="33" spans="1:7">
      <c r="A33" s="4"/>
      <c r="B33" t="s">
        <v>30</v>
      </c>
      <c r="C33" t="str">
        <f>Indeling!B51</f>
        <v>NN Rotterdam duo 5</v>
      </c>
      <c r="D33" s="4" t="str">
        <f>Indeling!C51</f>
        <v>DO</v>
      </c>
      <c r="E33" s="4">
        <f>Indeling!D44</f>
        <v>0.83333333333333337</v>
      </c>
      <c r="F33">
        <f>VLOOKUP(D33,Indeling!$G$79:$H$84,2)</f>
        <v>3</v>
      </c>
      <c r="G33" t="str">
        <f>MID(B32,12,1)</f>
        <v/>
      </c>
    </row>
    <row r="34" spans="1:7">
      <c r="A34" s="4"/>
      <c r="B34" t="s">
        <v>31</v>
      </c>
      <c r="C34" t="str">
        <f>Indeling!B52</f>
        <v>Taverzo 4</v>
      </c>
      <c r="D34" s="4" t="str">
        <f>Indeling!C52</f>
        <v>DO</v>
      </c>
      <c r="E34" s="4">
        <f>Indeling!D45</f>
        <v>0.83333333333333337</v>
      </c>
      <c r="F34">
        <f>VLOOKUP(D34,Indeling!$G$79:$H$84,2)</f>
        <v>3</v>
      </c>
      <c r="G34" t="str">
        <f>G33</f>
        <v/>
      </c>
    </row>
    <row r="35" spans="1:7">
      <c r="A35" s="4"/>
      <c r="B35" t="s">
        <v>32</v>
      </c>
      <c r="C35" t="str">
        <f>Indeling!B53</f>
        <v>TZM 2</v>
      </c>
      <c r="D35" s="4" t="str">
        <f>Indeling!C53</f>
        <v>DO</v>
      </c>
      <c r="E35" s="4">
        <f>Indeling!D46</f>
        <v>0.83333333333333337</v>
      </c>
      <c r="F35">
        <f>VLOOKUP(D35,Indeling!$G$79:$H$84,2)</f>
        <v>3</v>
      </c>
      <c r="G35" t="str">
        <f>G34</f>
        <v/>
      </c>
    </row>
    <row r="36" spans="1:7">
      <c r="A36" s="4"/>
      <c r="B36" t="s">
        <v>33</v>
      </c>
      <c r="C36" t="str">
        <f>Indeling!B54</f>
        <v>Salamanders 10</v>
      </c>
      <c r="D36" s="4" t="str">
        <f>Indeling!C54</f>
        <v>MA</v>
      </c>
      <c r="E36" s="4">
        <f>Indeling!D47</f>
        <v>0.83333333333333337</v>
      </c>
      <c r="F36">
        <f>VLOOKUP(D36,Indeling!$G$79:$H$84,2)</f>
        <v>0</v>
      </c>
      <c r="G36" t="str">
        <f>G35</f>
        <v/>
      </c>
    </row>
    <row r="37" spans="1:7">
      <c r="A37" s="4"/>
      <c r="B37" t="s">
        <v>34</v>
      </c>
      <c r="C37" t="str">
        <f>Indeling!B55</f>
        <v>SVN 5</v>
      </c>
      <c r="D37" s="4" t="str">
        <f>Indeling!C55</f>
        <v>DO</v>
      </c>
      <c r="E37" s="4">
        <f>Indeling!D48</f>
        <v>0.84375</v>
      </c>
      <c r="F37">
        <f>VLOOKUP(D37,Indeling!$G$79:$H$84,2)</f>
        <v>3</v>
      </c>
      <c r="G37" t="str">
        <f>G36</f>
        <v/>
      </c>
    </row>
    <row r="38" spans="1:7">
      <c r="A38" s="4"/>
      <c r="B38" t="s">
        <v>35</v>
      </c>
      <c r="C38" t="str">
        <f>Indeling!B56</f>
        <v>SETT 3</v>
      </c>
      <c r="D38" s="4" t="str">
        <f>Indeling!C56</f>
        <v>MA</v>
      </c>
      <c r="E38" s="4">
        <f>Indeling!D49</f>
        <v>0.83333333333333337</v>
      </c>
      <c r="F38">
        <f>VLOOKUP(D38,Indeling!$G$79:$H$84,2)</f>
        <v>0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tabSelected="1" workbookViewId="0">
      <selection sqref="A1:G28"/>
    </sheetView>
  </sheetViews>
  <sheetFormatPr defaultRowHeight="15"/>
  <cols>
    <col min="2" max="2" width="9.140625" hidden="1" customWidth="1"/>
    <col min="3" max="3" width="3.7109375" hidden="1" customWidth="1"/>
    <col min="4" max="4" width="4.140625" hidden="1" customWidth="1"/>
    <col min="6" max="6" width="18.5703125" customWidth="1"/>
    <col min="7" max="7" width="20.7109375" customWidth="1"/>
  </cols>
  <sheetData>
    <row r="1" spans="1:12">
      <c r="A1" s="1">
        <f>B1</f>
        <v>42030</v>
      </c>
      <c r="B1" s="1">
        <f>Letterprogramma!A2+VLOOKUP(C1,$B$33:$F$38,5)</f>
        <v>42030</v>
      </c>
      <c r="C1" t="str">
        <f>Letterprogramma!F2</f>
        <v>A</v>
      </c>
      <c r="D1" t="str">
        <f>Letterprogramma!G2</f>
        <v>B</v>
      </c>
      <c r="E1" s="4">
        <f t="shared" ref="E1:E30" si="0">VLOOKUP(C1,$B$33:$E$38,4)</f>
        <v>0.83333333333333337</v>
      </c>
      <c r="F1" t="str">
        <f>VLOOKUP(C1,$B$33:$C$38,2)</f>
        <v>NN Rotterdam duo 6</v>
      </c>
      <c r="G1" t="str">
        <f>VLOOKUP(D1,$B$33:$C$38,2)</f>
        <v>Taverzo 6</v>
      </c>
      <c r="I1" t="str">
        <f t="shared" ref="I1:I29" si="1">IF(A1=B1," ","VERPLAATST")</f>
        <v xml:space="preserve"> </v>
      </c>
      <c r="J1">
        <f>IF(MID(F1,1,12)="NN Rotterdam",1,0)</f>
        <v>1</v>
      </c>
      <c r="K1">
        <f>IF(MID(G1,1,12)="NN Rotterdam",1,0)</f>
        <v>0</v>
      </c>
      <c r="L1">
        <f>J1+K1</f>
        <v>1</v>
      </c>
    </row>
    <row r="2" spans="1:12" hidden="1">
      <c r="A2" s="1">
        <f t="shared" ref="A2:A30" si="2">B2</f>
        <v>42030</v>
      </c>
      <c r="B2" s="1">
        <f>Letterprogramma!A2+VLOOKUP(C2,$B$33:$F$38,5)</f>
        <v>42030</v>
      </c>
      <c r="C2" t="str">
        <f>Letterprogramma!H2</f>
        <v>C</v>
      </c>
      <c r="D2" t="str">
        <f>Letterprogramma!I2</f>
        <v>D</v>
      </c>
      <c r="E2" s="4">
        <f t="shared" si="0"/>
        <v>0.83333333333333337</v>
      </c>
      <c r="F2" t="str">
        <f t="shared" ref="F2:G17" si="3">VLOOKUP(C2,$B$33:$C$38,2)</f>
        <v>Kioti 1</v>
      </c>
      <c r="G2" t="str">
        <f t="shared" si="3"/>
        <v>HTTV-070 1</v>
      </c>
      <c r="I2" t="str">
        <f t="shared" si="1"/>
        <v xml:space="preserve"> </v>
      </c>
      <c r="J2">
        <f t="shared" ref="J2:K30" si="4">IF(MID(F2,1,12)="NN Rotterdam",1,0)</f>
        <v>0</v>
      </c>
      <c r="K2">
        <f t="shared" si="4"/>
        <v>0</v>
      </c>
      <c r="L2">
        <f t="shared" ref="L2:L30" si="5">J2+K2</f>
        <v>0</v>
      </c>
    </row>
    <row r="3" spans="1:12" hidden="1">
      <c r="A3" s="1">
        <f t="shared" si="2"/>
        <v>42034</v>
      </c>
      <c r="B3" s="1">
        <f>Letterprogramma!A2+VLOOKUP(C3,$B$33:$F$38,5)</f>
        <v>42034</v>
      </c>
      <c r="C3" t="str">
        <f>Letterprogramma!J2</f>
        <v>E</v>
      </c>
      <c r="D3" t="str">
        <f>Letterprogramma!K2</f>
        <v>F</v>
      </c>
      <c r="E3" s="4">
        <f t="shared" si="0"/>
        <v>0.84375</v>
      </c>
      <c r="F3" t="str">
        <f t="shared" si="3"/>
        <v>Reflex (L) 2</v>
      </c>
      <c r="G3" t="str">
        <f t="shared" si="3"/>
        <v>Salamanders 12</v>
      </c>
      <c r="I3" t="str">
        <f t="shared" si="1"/>
        <v xml:space="preserve"> </v>
      </c>
      <c r="J3">
        <f t="shared" si="4"/>
        <v>0</v>
      </c>
      <c r="K3">
        <f t="shared" si="4"/>
        <v>0</v>
      </c>
      <c r="L3">
        <f t="shared" si="5"/>
        <v>0</v>
      </c>
    </row>
    <row r="4" spans="1:12">
      <c r="A4" s="1">
        <f t="shared" si="2"/>
        <v>42041</v>
      </c>
      <c r="B4" s="1">
        <f>Letterprogramma!A3+VLOOKUP(C4,$B$33:$F$38,5)</f>
        <v>42041</v>
      </c>
      <c r="C4" t="str">
        <f>Letterprogramma!F3</f>
        <v>F</v>
      </c>
      <c r="D4" t="str">
        <f>Letterprogramma!G3</f>
        <v>A</v>
      </c>
      <c r="E4" s="4">
        <f t="shared" si="0"/>
        <v>0.83333333333333337</v>
      </c>
      <c r="F4" t="str">
        <f t="shared" si="3"/>
        <v>Salamanders 12</v>
      </c>
      <c r="G4" t="str">
        <f t="shared" si="3"/>
        <v>NN Rotterdam duo 6</v>
      </c>
      <c r="I4" t="str">
        <f t="shared" si="1"/>
        <v xml:space="preserve"> </v>
      </c>
      <c r="J4">
        <f t="shared" si="4"/>
        <v>0</v>
      </c>
      <c r="K4">
        <f t="shared" si="4"/>
        <v>1</v>
      </c>
      <c r="L4">
        <f t="shared" si="5"/>
        <v>1</v>
      </c>
    </row>
    <row r="5" spans="1:12" hidden="1">
      <c r="A5" s="1">
        <f t="shared" si="2"/>
        <v>42040</v>
      </c>
      <c r="B5" s="1">
        <f>Letterprogramma!A3+VLOOKUP(C5,$B$33:$F$38,5)</f>
        <v>42040</v>
      </c>
      <c r="C5" t="str">
        <f>Letterprogramma!H3</f>
        <v>B</v>
      </c>
      <c r="D5" t="str">
        <f>Letterprogramma!I3</f>
        <v>C</v>
      </c>
      <c r="E5" s="4">
        <f t="shared" si="0"/>
        <v>0.83333333333333337</v>
      </c>
      <c r="F5" t="str">
        <f t="shared" si="3"/>
        <v>Taverzo 6</v>
      </c>
      <c r="G5" t="str">
        <f t="shared" si="3"/>
        <v>Kioti 1</v>
      </c>
      <c r="I5" t="str">
        <f t="shared" si="1"/>
        <v xml:space="preserve"> </v>
      </c>
      <c r="J5">
        <f t="shared" si="4"/>
        <v>0</v>
      </c>
      <c r="K5">
        <f t="shared" si="4"/>
        <v>0</v>
      </c>
      <c r="L5">
        <f t="shared" si="5"/>
        <v>0</v>
      </c>
    </row>
    <row r="6" spans="1:12" hidden="1">
      <c r="A6" s="1">
        <f t="shared" si="2"/>
        <v>42038</v>
      </c>
      <c r="B6" s="1">
        <f>Letterprogramma!A3+VLOOKUP(C6,$B$33:$F$38,5)</f>
        <v>42038</v>
      </c>
      <c r="C6" t="str">
        <f>Letterprogramma!J3</f>
        <v>D</v>
      </c>
      <c r="D6" t="str">
        <f>Letterprogramma!K3</f>
        <v>E</v>
      </c>
      <c r="E6" s="4">
        <f t="shared" si="0"/>
        <v>0.83333333333333337</v>
      </c>
      <c r="F6" t="str">
        <f t="shared" si="3"/>
        <v>HTTV-070 1</v>
      </c>
      <c r="G6" t="str">
        <f t="shared" si="3"/>
        <v>Reflex (L) 2</v>
      </c>
      <c r="I6" t="str">
        <f t="shared" si="1"/>
        <v xml:space="preserve"> </v>
      </c>
      <c r="J6">
        <f t="shared" si="4"/>
        <v>0</v>
      </c>
      <c r="K6">
        <f t="shared" si="4"/>
        <v>0</v>
      </c>
      <c r="L6">
        <f t="shared" si="5"/>
        <v>0</v>
      </c>
    </row>
    <row r="7" spans="1:12">
      <c r="A7" s="1">
        <f t="shared" si="2"/>
        <v>42051</v>
      </c>
      <c r="B7" s="1">
        <f>Letterprogramma!A4+VLOOKUP(C7,$B$33:$F$38,5)</f>
        <v>42051</v>
      </c>
      <c r="C7" t="str">
        <f>Letterprogramma!F4</f>
        <v>A</v>
      </c>
      <c r="D7" t="str">
        <f>Letterprogramma!G4</f>
        <v>C</v>
      </c>
      <c r="E7" s="4">
        <f t="shared" si="0"/>
        <v>0.83333333333333337</v>
      </c>
      <c r="F7" t="str">
        <f t="shared" si="3"/>
        <v>NN Rotterdam duo 6</v>
      </c>
      <c r="G7" t="str">
        <f t="shared" si="3"/>
        <v>Kioti 1</v>
      </c>
      <c r="I7" t="str">
        <f t="shared" si="1"/>
        <v xml:space="preserve"> </v>
      </c>
      <c r="J7">
        <f t="shared" si="4"/>
        <v>1</v>
      </c>
      <c r="K7">
        <f t="shared" si="4"/>
        <v>0</v>
      </c>
      <c r="L7">
        <f t="shared" si="5"/>
        <v>1</v>
      </c>
    </row>
    <row r="8" spans="1:12" hidden="1">
      <c r="A8" s="1">
        <f t="shared" si="2"/>
        <v>42055</v>
      </c>
      <c r="B8" s="1">
        <f>Letterprogramma!A4+VLOOKUP(C8,$B$33:$F$38,5)</f>
        <v>42055</v>
      </c>
      <c r="C8" t="str">
        <f>Letterprogramma!H4</f>
        <v>E</v>
      </c>
      <c r="D8" t="str">
        <f>Letterprogramma!I4</f>
        <v>B</v>
      </c>
      <c r="E8" s="4">
        <f t="shared" si="0"/>
        <v>0.84375</v>
      </c>
      <c r="F8" t="str">
        <f t="shared" si="3"/>
        <v>Reflex (L) 2</v>
      </c>
      <c r="G8" t="str">
        <f t="shared" si="3"/>
        <v>Taverzo 6</v>
      </c>
      <c r="I8" t="str">
        <f t="shared" si="1"/>
        <v xml:space="preserve"> </v>
      </c>
      <c r="J8">
        <f t="shared" si="4"/>
        <v>0</v>
      </c>
      <c r="K8">
        <f t="shared" si="4"/>
        <v>0</v>
      </c>
      <c r="L8">
        <f t="shared" si="5"/>
        <v>0</v>
      </c>
    </row>
    <row r="9" spans="1:12" hidden="1">
      <c r="A9" s="1">
        <f t="shared" si="2"/>
        <v>42052</v>
      </c>
      <c r="B9" s="1">
        <f>Letterprogramma!A4+VLOOKUP(C9,$B$33:$F$38,5)</f>
        <v>42052</v>
      </c>
      <c r="C9" t="str">
        <f>Letterprogramma!J4</f>
        <v>D</v>
      </c>
      <c r="D9" t="str">
        <f>Letterprogramma!K4</f>
        <v>F</v>
      </c>
      <c r="E9" s="4">
        <f t="shared" si="0"/>
        <v>0.83333333333333337</v>
      </c>
      <c r="F9" t="str">
        <f t="shared" si="3"/>
        <v>HTTV-070 1</v>
      </c>
      <c r="G9" t="str">
        <f t="shared" si="3"/>
        <v>Salamanders 12</v>
      </c>
      <c r="I9" t="str">
        <f t="shared" si="1"/>
        <v xml:space="preserve"> </v>
      </c>
      <c r="J9">
        <f t="shared" si="4"/>
        <v>0</v>
      </c>
      <c r="K9">
        <f t="shared" si="4"/>
        <v>0</v>
      </c>
      <c r="L9">
        <f t="shared" si="5"/>
        <v>0</v>
      </c>
    </row>
    <row r="10" spans="1:12">
      <c r="A10" s="1">
        <f t="shared" si="2"/>
        <v>42076</v>
      </c>
      <c r="B10" s="1">
        <f>Letterprogramma!A5+VLOOKUP(C10,$B$33:$F$38,5)</f>
        <v>42076</v>
      </c>
      <c r="C10" t="str">
        <f>Letterprogramma!F5</f>
        <v>E</v>
      </c>
      <c r="D10" t="str">
        <f>Letterprogramma!G5</f>
        <v>A</v>
      </c>
      <c r="E10" s="4">
        <f t="shared" si="0"/>
        <v>0.84375</v>
      </c>
      <c r="F10" t="str">
        <f t="shared" si="3"/>
        <v>Reflex (L) 2</v>
      </c>
      <c r="G10" t="str">
        <f t="shared" si="3"/>
        <v>NN Rotterdam duo 6</v>
      </c>
      <c r="I10" t="str">
        <f t="shared" si="1"/>
        <v xml:space="preserve"> </v>
      </c>
      <c r="J10">
        <f t="shared" si="4"/>
        <v>0</v>
      </c>
      <c r="K10">
        <f t="shared" si="4"/>
        <v>1</v>
      </c>
      <c r="L10">
        <f t="shared" si="5"/>
        <v>1</v>
      </c>
    </row>
    <row r="11" spans="1:12" hidden="1">
      <c r="A11" s="1">
        <f t="shared" si="2"/>
        <v>42075</v>
      </c>
      <c r="B11" s="1">
        <f>Letterprogramma!A5+VLOOKUP(C11,$B$33:$F$38,5)</f>
        <v>42075</v>
      </c>
      <c r="C11" t="str">
        <f>Letterprogramma!H5</f>
        <v>B</v>
      </c>
      <c r="D11" t="str">
        <f>Letterprogramma!I5</f>
        <v>D</v>
      </c>
      <c r="E11" s="4">
        <f t="shared" si="0"/>
        <v>0.83333333333333337</v>
      </c>
      <c r="F11" t="str">
        <f t="shared" si="3"/>
        <v>Taverzo 6</v>
      </c>
      <c r="G11" t="str">
        <f t="shared" si="3"/>
        <v>HTTV-070 1</v>
      </c>
      <c r="I11" t="str">
        <f t="shared" si="1"/>
        <v xml:space="preserve"> </v>
      </c>
      <c r="J11">
        <f t="shared" si="4"/>
        <v>0</v>
      </c>
      <c r="K11">
        <f t="shared" si="4"/>
        <v>0</v>
      </c>
      <c r="L11">
        <f t="shared" si="5"/>
        <v>0</v>
      </c>
    </row>
    <row r="12" spans="1:12" hidden="1">
      <c r="A12" s="1">
        <f t="shared" si="2"/>
        <v>42072</v>
      </c>
      <c r="B12" s="1">
        <f>Letterprogramma!A5+VLOOKUP(C12,$B$33:$F$38,5)</f>
        <v>42072</v>
      </c>
      <c r="C12" t="str">
        <f>Letterprogramma!J5</f>
        <v>C</v>
      </c>
      <c r="D12" t="str">
        <f>Letterprogramma!K5</f>
        <v>F</v>
      </c>
      <c r="E12" s="4">
        <f t="shared" si="0"/>
        <v>0.83333333333333337</v>
      </c>
      <c r="F12" t="str">
        <f t="shared" si="3"/>
        <v>Kioti 1</v>
      </c>
      <c r="G12" t="str">
        <f t="shared" si="3"/>
        <v>Salamanders 12</v>
      </c>
      <c r="I12" t="str">
        <f t="shared" si="1"/>
        <v xml:space="preserve"> </v>
      </c>
      <c r="J12">
        <f t="shared" si="4"/>
        <v>0</v>
      </c>
      <c r="K12">
        <f t="shared" si="4"/>
        <v>0</v>
      </c>
      <c r="L12">
        <f t="shared" si="5"/>
        <v>0</v>
      </c>
    </row>
    <row r="13" spans="1:12">
      <c r="A13" s="1">
        <f t="shared" si="2"/>
        <v>42079</v>
      </c>
      <c r="B13" s="1">
        <f>Letterprogramma!A6+VLOOKUP(C13,$B$33:$F$38,5)</f>
        <v>42079</v>
      </c>
      <c r="C13" t="str">
        <f>Letterprogramma!F6</f>
        <v>A</v>
      </c>
      <c r="D13" t="str">
        <f>Letterprogramma!G6</f>
        <v>D</v>
      </c>
      <c r="E13" s="4">
        <f t="shared" si="0"/>
        <v>0.83333333333333337</v>
      </c>
      <c r="F13" t="str">
        <f t="shared" si="3"/>
        <v>NN Rotterdam duo 6</v>
      </c>
      <c r="G13" t="str">
        <f t="shared" si="3"/>
        <v>HTTV-070 1</v>
      </c>
      <c r="I13" t="str">
        <f t="shared" si="1"/>
        <v xml:space="preserve"> </v>
      </c>
      <c r="J13">
        <f t="shared" si="4"/>
        <v>1</v>
      </c>
      <c r="K13">
        <f t="shared" si="4"/>
        <v>0</v>
      </c>
      <c r="L13">
        <f t="shared" si="5"/>
        <v>1</v>
      </c>
    </row>
    <row r="14" spans="1:12" hidden="1">
      <c r="A14" s="1">
        <f t="shared" si="2"/>
        <v>42083</v>
      </c>
      <c r="B14" s="1">
        <f>Letterprogramma!A6+VLOOKUP(C14,$B$33:$F$38,5)</f>
        <v>42083</v>
      </c>
      <c r="C14" t="str">
        <f>Letterprogramma!H6</f>
        <v>F</v>
      </c>
      <c r="D14" t="str">
        <f>Letterprogramma!I6</f>
        <v>B</v>
      </c>
      <c r="E14" s="4">
        <f t="shared" si="0"/>
        <v>0.83333333333333337</v>
      </c>
      <c r="F14" t="str">
        <f t="shared" si="3"/>
        <v>Salamanders 12</v>
      </c>
      <c r="G14" t="str">
        <f t="shared" si="3"/>
        <v>Taverzo 6</v>
      </c>
      <c r="I14" t="str">
        <f t="shared" si="1"/>
        <v xml:space="preserve"> </v>
      </c>
      <c r="J14">
        <f t="shared" si="4"/>
        <v>0</v>
      </c>
      <c r="K14">
        <f t="shared" si="4"/>
        <v>0</v>
      </c>
      <c r="L14">
        <f t="shared" si="5"/>
        <v>0</v>
      </c>
    </row>
    <row r="15" spans="1:12" hidden="1">
      <c r="A15" s="1">
        <f t="shared" si="2"/>
        <v>42079</v>
      </c>
      <c r="B15" s="1">
        <f>Letterprogramma!A6+VLOOKUP(C15,$B$33:$F$38,5)</f>
        <v>42079</v>
      </c>
      <c r="C15" t="str">
        <f>Letterprogramma!J6</f>
        <v>C</v>
      </c>
      <c r="D15" t="str">
        <f>Letterprogramma!K6</f>
        <v>E</v>
      </c>
      <c r="E15" s="4">
        <f t="shared" si="0"/>
        <v>0.83333333333333337</v>
      </c>
      <c r="F15" t="str">
        <f t="shared" si="3"/>
        <v>Kioti 1</v>
      </c>
      <c r="G15" t="str">
        <f t="shared" si="3"/>
        <v>Reflex (L) 2</v>
      </c>
      <c r="I15" t="str">
        <f t="shared" si="1"/>
        <v xml:space="preserve"> </v>
      </c>
      <c r="J15">
        <f t="shared" si="4"/>
        <v>0</v>
      </c>
      <c r="K15">
        <f t="shared" si="4"/>
        <v>0</v>
      </c>
      <c r="L15">
        <f t="shared" si="5"/>
        <v>0</v>
      </c>
    </row>
    <row r="16" spans="1:12">
      <c r="A16" s="1">
        <f t="shared" si="2"/>
        <v>42089</v>
      </c>
      <c r="B16" s="1">
        <f>Letterprogramma!A7+VLOOKUP(C16,$B$33:$F$38,5)</f>
        <v>42089</v>
      </c>
      <c r="C16" t="str">
        <f>Letterprogramma!F7</f>
        <v>B</v>
      </c>
      <c r="D16" t="str">
        <f>Letterprogramma!G7</f>
        <v>A</v>
      </c>
      <c r="E16" s="4">
        <f t="shared" si="0"/>
        <v>0.83333333333333337</v>
      </c>
      <c r="F16" t="str">
        <f t="shared" si="3"/>
        <v>Taverzo 6</v>
      </c>
      <c r="G16" t="str">
        <f t="shared" si="3"/>
        <v>NN Rotterdam duo 6</v>
      </c>
      <c r="I16" t="str">
        <f t="shared" si="1"/>
        <v xml:space="preserve"> </v>
      </c>
      <c r="J16">
        <f t="shared" si="4"/>
        <v>0</v>
      </c>
      <c r="K16">
        <f t="shared" si="4"/>
        <v>1</v>
      </c>
      <c r="L16">
        <f t="shared" si="5"/>
        <v>1</v>
      </c>
    </row>
    <row r="17" spans="1:12" hidden="1">
      <c r="A17" s="1">
        <f t="shared" si="2"/>
        <v>42087</v>
      </c>
      <c r="B17" s="1">
        <f>Letterprogramma!A7+VLOOKUP(C17,$B$33:$F$38,5)</f>
        <v>42087</v>
      </c>
      <c r="C17" t="str">
        <f>Letterprogramma!H7</f>
        <v>D</v>
      </c>
      <c r="D17" t="str">
        <f>Letterprogramma!I7</f>
        <v>C</v>
      </c>
      <c r="E17" s="4">
        <f t="shared" si="0"/>
        <v>0.83333333333333337</v>
      </c>
      <c r="F17" t="str">
        <f t="shared" si="3"/>
        <v>HTTV-070 1</v>
      </c>
      <c r="G17" t="str">
        <f t="shared" si="3"/>
        <v>Kioti 1</v>
      </c>
      <c r="I17" t="str">
        <f t="shared" si="1"/>
        <v xml:space="preserve"> </v>
      </c>
      <c r="J17">
        <f t="shared" si="4"/>
        <v>0</v>
      </c>
      <c r="K17">
        <f t="shared" si="4"/>
        <v>0</v>
      </c>
      <c r="L17">
        <f t="shared" si="5"/>
        <v>0</v>
      </c>
    </row>
    <row r="18" spans="1:12" hidden="1">
      <c r="A18" s="1">
        <f t="shared" si="2"/>
        <v>42090</v>
      </c>
      <c r="B18" s="1">
        <f>Letterprogramma!A7+VLOOKUP(C18,$B$33:$F$38,5)</f>
        <v>42090</v>
      </c>
      <c r="C18" t="str">
        <f>Letterprogramma!J7</f>
        <v>F</v>
      </c>
      <c r="D18" t="str">
        <f>Letterprogramma!K7</f>
        <v>E</v>
      </c>
      <c r="E18" s="4">
        <f t="shared" si="0"/>
        <v>0.83333333333333337</v>
      </c>
      <c r="F18" t="str">
        <f t="shared" ref="F18:G30" si="6">VLOOKUP(C18,$B$33:$C$38,2)</f>
        <v>Salamanders 12</v>
      </c>
      <c r="G18" t="str">
        <f t="shared" si="6"/>
        <v>Reflex (L) 2</v>
      </c>
      <c r="I18" t="str">
        <f t="shared" si="1"/>
        <v xml:space="preserve"> </v>
      </c>
      <c r="J18">
        <f t="shared" si="4"/>
        <v>0</v>
      </c>
      <c r="K18">
        <f t="shared" si="4"/>
        <v>0</v>
      </c>
      <c r="L18">
        <f t="shared" si="5"/>
        <v>0</v>
      </c>
    </row>
    <row r="19" spans="1:12">
      <c r="A19" s="1">
        <f t="shared" si="2"/>
        <v>42093</v>
      </c>
      <c r="B19" s="1">
        <f>Letterprogramma!A8+VLOOKUP(C19,$B$33:$F$38,5)</f>
        <v>42093</v>
      </c>
      <c r="C19" t="str">
        <f>Letterprogramma!F8</f>
        <v>A</v>
      </c>
      <c r="D19" t="str">
        <f>Letterprogramma!G8</f>
        <v>F</v>
      </c>
      <c r="E19" s="4">
        <f t="shared" si="0"/>
        <v>0.83333333333333337</v>
      </c>
      <c r="F19" t="str">
        <f t="shared" si="6"/>
        <v>NN Rotterdam duo 6</v>
      </c>
      <c r="G19" t="str">
        <f t="shared" si="6"/>
        <v>Salamanders 12</v>
      </c>
      <c r="I19" t="str">
        <f t="shared" si="1"/>
        <v xml:space="preserve"> </v>
      </c>
      <c r="J19">
        <f t="shared" si="4"/>
        <v>1</v>
      </c>
      <c r="K19">
        <f t="shared" si="4"/>
        <v>0</v>
      </c>
      <c r="L19">
        <f t="shared" si="5"/>
        <v>1</v>
      </c>
    </row>
    <row r="20" spans="1:12" hidden="1">
      <c r="A20" s="1">
        <f t="shared" si="2"/>
        <v>42093</v>
      </c>
      <c r="B20" s="1">
        <f>Letterprogramma!A8+VLOOKUP(C20,$B$33:$F$38,5)</f>
        <v>42093</v>
      </c>
      <c r="C20" t="str">
        <f>Letterprogramma!H8</f>
        <v>C</v>
      </c>
      <c r="D20" t="str">
        <f>Letterprogramma!I8</f>
        <v>B</v>
      </c>
      <c r="E20" s="4">
        <f t="shared" si="0"/>
        <v>0.83333333333333337</v>
      </c>
      <c r="F20" t="str">
        <f t="shared" si="6"/>
        <v>Kioti 1</v>
      </c>
      <c r="G20" t="str">
        <f t="shared" si="6"/>
        <v>Taverzo 6</v>
      </c>
      <c r="I20" t="str">
        <f t="shared" si="1"/>
        <v xml:space="preserve"> </v>
      </c>
      <c r="J20">
        <f t="shared" si="4"/>
        <v>0</v>
      </c>
      <c r="K20">
        <f t="shared" si="4"/>
        <v>0</v>
      </c>
      <c r="L20">
        <f t="shared" si="5"/>
        <v>0</v>
      </c>
    </row>
    <row r="21" spans="1:12" hidden="1">
      <c r="A21" s="1">
        <f t="shared" si="2"/>
        <v>42097</v>
      </c>
      <c r="B21" s="1">
        <f>Letterprogramma!A8+VLOOKUP(C21,$B$33:$F$38,5)</f>
        <v>42097</v>
      </c>
      <c r="C21" t="str">
        <f>Letterprogramma!J8</f>
        <v>E</v>
      </c>
      <c r="D21" t="str">
        <f>Letterprogramma!K8</f>
        <v>D</v>
      </c>
      <c r="E21" s="4">
        <f t="shared" si="0"/>
        <v>0.84375</v>
      </c>
      <c r="F21" t="str">
        <f t="shared" si="6"/>
        <v>Reflex (L) 2</v>
      </c>
      <c r="G21" t="str">
        <f t="shared" si="6"/>
        <v>HTTV-070 1</v>
      </c>
      <c r="I21" t="str">
        <f t="shared" si="1"/>
        <v xml:space="preserve"> </v>
      </c>
      <c r="J21">
        <f t="shared" si="4"/>
        <v>0</v>
      </c>
      <c r="K21">
        <f t="shared" si="4"/>
        <v>0</v>
      </c>
      <c r="L21">
        <f t="shared" si="5"/>
        <v>0</v>
      </c>
    </row>
    <row r="22" spans="1:12">
      <c r="A22" s="1">
        <f>B22+28</f>
        <v>42128</v>
      </c>
      <c r="B22" s="1">
        <f>Letterprogramma!A9+VLOOKUP(C22,$B$33:$F$38,5)</f>
        <v>42100</v>
      </c>
      <c r="C22" t="str">
        <f>Letterprogramma!F9</f>
        <v>C</v>
      </c>
      <c r="D22" t="str">
        <f>Letterprogramma!G9</f>
        <v>A</v>
      </c>
      <c r="E22" s="4">
        <f t="shared" si="0"/>
        <v>0.83333333333333337</v>
      </c>
      <c r="F22" t="str">
        <f t="shared" si="6"/>
        <v>Kioti 1</v>
      </c>
      <c r="G22" t="str">
        <f t="shared" si="6"/>
        <v>NN Rotterdam duo 6</v>
      </c>
      <c r="I22" t="str">
        <f t="shared" si="1"/>
        <v>VERPLAATST</v>
      </c>
      <c r="J22">
        <f t="shared" si="4"/>
        <v>0</v>
      </c>
      <c r="K22">
        <f t="shared" si="4"/>
        <v>1</v>
      </c>
      <c r="L22">
        <f t="shared" si="5"/>
        <v>1</v>
      </c>
    </row>
    <row r="23" spans="1:12" hidden="1">
      <c r="A23" s="1">
        <f t="shared" si="2"/>
        <v>42103</v>
      </c>
      <c r="B23" s="1">
        <f>Letterprogramma!A9+VLOOKUP(C23,$B$33:$F$38,5)</f>
        <v>42103</v>
      </c>
      <c r="C23" t="str">
        <f>Letterprogramma!H9</f>
        <v>B</v>
      </c>
      <c r="D23" t="str">
        <f>Letterprogramma!I9</f>
        <v>E</v>
      </c>
      <c r="E23" s="4">
        <f t="shared" si="0"/>
        <v>0.83333333333333337</v>
      </c>
      <c r="F23" t="str">
        <f t="shared" si="6"/>
        <v>Taverzo 6</v>
      </c>
      <c r="G23" t="str">
        <f t="shared" si="6"/>
        <v>Reflex (L) 2</v>
      </c>
      <c r="I23" t="str">
        <f t="shared" si="1"/>
        <v xml:space="preserve"> </v>
      </c>
      <c r="J23">
        <f t="shared" si="4"/>
        <v>0</v>
      </c>
      <c r="K23">
        <f t="shared" si="4"/>
        <v>0</v>
      </c>
      <c r="L23">
        <f t="shared" si="5"/>
        <v>0</v>
      </c>
    </row>
    <row r="24" spans="1:12" hidden="1">
      <c r="A24" s="1">
        <f t="shared" si="2"/>
        <v>42104</v>
      </c>
      <c r="B24" s="1">
        <f>Letterprogramma!A9+VLOOKUP(C24,$B$33:$F$38,5)</f>
        <v>42104</v>
      </c>
      <c r="C24" t="str">
        <f>Letterprogramma!J9</f>
        <v>F</v>
      </c>
      <c r="D24" t="str">
        <f>Letterprogramma!K9</f>
        <v>D</v>
      </c>
      <c r="E24" s="4">
        <f t="shared" si="0"/>
        <v>0.83333333333333337</v>
      </c>
      <c r="F24" t="str">
        <f t="shared" si="6"/>
        <v>Salamanders 12</v>
      </c>
      <c r="G24" t="str">
        <f t="shared" si="6"/>
        <v>HTTV-070 1</v>
      </c>
      <c r="I24" t="str">
        <f t="shared" si="1"/>
        <v xml:space="preserve"> </v>
      </c>
      <c r="J24">
        <f t="shared" si="4"/>
        <v>0</v>
      </c>
      <c r="K24">
        <f t="shared" si="4"/>
        <v>0</v>
      </c>
      <c r="L24">
        <f t="shared" si="5"/>
        <v>0</v>
      </c>
    </row>
    <row r="25" spans="1:12">
      <c r="A25" s="1">
        <f>B25</f>
        <v>42107</v>
      </c>
      <c r="B25" s="1">
        <f>Letterprogramma!A10+VLOOKUP(C25,$B$33:$F$38,5)</f>
        <v>42107</v>
      </c>
      <c r="C25" t="str">
        <f>Letterprogramma!F10</f>
        <v>A</v>
      </c>
      <c r="D25" t="str">
        <f>Letterprogramma!G10</f>
        <v>E</v>
      </c>
      <c r="E25" s="4">
        <f t="shared" si="0"/>
        <v>0.83333333333333337</v>
      </c>
      <c r="F25" t="str">
        <f t="shared" si="6"/>
        <v>NN Rotterdam duo 6</v>
      </c>
      <c r="G25" t="str">
        <f t="shared" si="6"/>
        <v>Reflex (L) 2</v>
      </c>
      <c r="I25" t="str">
        <f t="shared" si="1"/>
        <v xml:space="preserve"> </v>
      </c>
      <c r="J25">
        <f t="shared" si="4"/>
        <v>1</v>
      </c>
      <c r="K25">
        <f t="shared" si="4"/>
        <v>0</v>
      </c>
      <c r="L25">
        <f t="shared" si="5"/>
        <v>1</v>
      </c>
    </row>
    <row r="26" spans="1:12" hidden="1">
      <c r="A26" s="1">
        <f>B26</f>
        <v>42108</v>
      </c>
      <c r="B26" s="1">
        <f>Letterprogramma!A10+VLOOKUP(C26,$B$33:$F$38,5)</f>
        <v>42108</v>
      </c>
      <c r="C26" t="str">
        <f>Letterprogramma!H10</f>
        <v>D</v>
      </c>
      <c r="D26" t="str">
        <f>Letterprogramma!I10</f>
        <v>B</v>
      </c>
      <c r="E26" s="4">
        <f t="shared" si="0"/>
        <v>0.83333333333333337</v>
      </c>
      <c r="F26" t="str">
        <f t="shared" si="6"/>
        <v>HTTV-070 1</v>
      </c>
      <c r="G26" t="str">
        <f t="shared" si="6"/>
        <v>Taverzo 6</v>
      </c>
      <c r="I26" t="str">
        <f t="shared" si="1"/>
        <v xml:space="preserve"> </v>
      </c>
      <c r="J26">
        <f t="shared" si="4"/>
        <v>0</v>
      </c>
      <c r="K26">
        <f t="shared" si="4"/>
        <v>0</v>
      </c>
      <c r="L26">
        <f t="shared" si="5"/>
        <v>0</v>
      </c>
    </row>
    <row r="27" spans="1:12" hidden="1">
      <c r="A27" s="1">
        <f t="shared" si="2"/>
        <v>42111</v>
      </c>
      <c r="B27" s="1">
        <f>Letterprogramma!A10+VLOOKUP(C27,$B$33:$F$38,5)</f>
        <v>42111</v>
      </c>
      <c r="C27" t="str">
        <f>Letterprogramma!J10</f>
        <v>F</v>
      </c>
      <c r="D27" t="str">
        <f>Letterprogramma!K10</f>
        <v>C</v>
      </c>
      <c r="E27" s="4">
        <f t="shared" si="0"/>
        <v>0.83333333333333337</v>
      </c>
      <c r="F27" t="str">
        <f t="shared" si="6"/>
        <v>Salamanders 12</v>
      </c>
      <c r="G27" t="str">
        <f t="shared" si="6"/>
        <v>Kioti 1</v>
      </c>
      <c r="I27" t="str">
        <f t="shared" si="1"/>
        <v xml:space="preserve"> </v>
      </c>
      <c r="J27">
        <f t="shared" si="4"/>
        <v>0</v>
      </c>
      <c r="K27">
        <f t="shared" si="4"/>
        <v>0</v>
      </c>
      <c r="L27">
        <f t="shared" si="5"/>
        <v>0</v>
      </c>
    </row>
    <row r="28" spans="1:12">
      <c r="A28" s="1">
        <f t="shared" si="2"/>
        <v>42115</v>
      </c>
      <c r="B28" s="1">
        <f>Letterprogramma!A11+VLOOKUP(C28,$B$33:$F$38,5)</f>
        <v>42115</v>
      </c>
      <c r="C28" t="str">
        <f>Letterprogramma!F11</f>
        <v>D</v>
      </c>
      <c r="D28" t="str">
        <f>Letterprogramma!G11</f>
        <v>A</v>
      </c>
      <c r="E28" s="4">
        <f t="shared" si="0"/>
        <v>0.83333333333333337</v>
      </c>
      <c r="F28" t="str">
        <f t="shared" si="6"/>
        <v>HTTV-070 1</v>
      </c>
      <c r="G28" t="str">
        <f t="shared" si="6"/>
        <v>NN Rotterdam duo 6</v>
      </c>
      <c r="I28" t="str">
        <f t="shared" si="1"/>
        <v xml:space="preserve"> </v>
      </c>
      <c r="J28">
        <f t="shared" si="4"/>
        <v>0</v>
      </c>
      <c r="K28">
        <f t="shared" si="4"/>
        <v>1</v>
      </c>
      <c r="L28">
        <f t="shared" si="5"/>
        <v>1</v>
      </c>
    </row>
    <row r="29" spans="1:12" hidden="1">
      <c r="A29" s="1">
        <f t="shared" si="2"/>
        <v>42117</v>
      </c>
      <c r="B29" s="1">
        <f>Letterprogramma!A11+VLOOKUP(C29,$B$33:$F$38,5)</f>
        <v>42117</v>
      </c>
      <c r="C29" t="str">
        <f>Letterprogramma!H11</f>
        <v>B</v>
      </c>
      <c r="D29" t="str">
        <f>Letterprogramma!I11</f>
        <v>F</v>
      </c>
      <c r="E29" s="4">
        <f t="shared" si="0"/>
        <v>0.83333333333333337</v>
      </c>
      <c r="F29" t="str">
        <f t="shared" si="6"/>
        <v>Taverzo 6</v>
      </c>
      <c r="G29" t="str">
        <f t="shared" si="6"/>
        <v>Salamanders 12</v>
      </c>
      <c r="I29" t="str">
        <f t="shared" si="1"/>
        <v xml:space="preserve"> </v>
      </c>
      <c r="J29">
        <f t="shared" si="4"/>
        <v>0</v>
      </c>
      <c r="K29">
        <f t="shared" si="4"/>
        <v>0</v>
      </c>
      <c r="L29">
        <f t="shared" si="5"/>
        <v>0</v>
      </c>
    </row>
    <row r="30" spans="1:12" hidden="1">
      <c r="A30" s="1">
        <f t="shared" si="2"/>
        <v>42118</v>
      </c>
      <c r="B30" s="1">
        <f>Letterprogramma!A11+VLOOKUP(C30,$B$33:$F$38,5)</f>
        <v>42118</v>
      </c>
      <c r="C30" t="str">
        <f>Letterprogramma!J11</f>
        <v>E</v>
      </c>
      <c r="D30" t="str">
        <f>Letterprogramma!K11</f>
        <v>C</v>
      </c>
      <c r="E30" s="4">
        <f t="shared" si="0"/>
        <v>0.84375</v>
      </c>
      <c r="F30" t="str">
        <f t="shared" si="6"/>
        <v>Reflex (L) 2</v>
      </c>
      <c r="G30" t="str">
        <f t="shared" si="6"/>
        <v>Kioti 1</v>
      </c>
      <c r="I30" t="str">
        <f>IF(A30=B30," ","VERPLAATST")</f>
        <v xml:space="preserve"> </v>
      </c>
      <c r="J30">
        <f t="shared" si="4"/>
        <v>0</v>
      </c>
      <c r="K30">
        <f t="shared" si="4"/>
        <v>0</v>
      </c>
      <c r="L30">
        <f t="shared" si="5"/>
        <v>0</v>
      </c>
    </row>
    <row r="32" spans="1:12">
      <c r="B32">
        <f>Indeling!A57</f>
        <v>4</v>
      </c>
      <c r="C32">
        <f>Indeling!A57</f>
        <v>4</v>
      </c>
      <c r="D32" t="str">
        <f>Indeling!B57</f>
        <v>klasse - Poule E</v>
      </c>
    </row>
    <row r="33" spans="1:7">
      <c r="A33" s="4"/>
      <c r="B33" t="s">
        <v>30</v>
      </c>
      <c r="C33" t="str">
        <f>Indeling!B58</f>
        <v>NN Rotterdam duo 6</v>
      </c>
      <c r="D33" s="4" t="str">
        <f>Indeling!C58</f>
        <v>MA</v>
      </c>
      <c r="E33" s="4">
        <f>Indeling!D44</f>
        <v>0.83333333333333337</v>
      </c>
      <c r="F33">
        <f>VLOOKUP(D33,Indeling!$G$79:$H$84,2)</f>
        <v>0</v>
      </c>
      <c r="G33" t="str">
        <f>MID(B32,12,1)</f>
        <v/>
      </c>
    </row>
    <row r="34" spans="1:7">
      <c r="A34" s="4"/>
      <c r="B34" t="s">
        <v>31</v>
      </c>
      <c r="C34" t="str">
        <f>Indeling!B59</f>
        <v>Taverzo 6</v>
      </c>
      <c r="D34" s="4" t="str">
        <f>Indeling!C59</f>
        <v>DO</v>
      </c>
      <c r="E34" s="4">
        <f>Indeling!D45</f>
        <v>0.83333333333333337</v>
      </c>
      <c r="F34">
        <f>VLOOKUP(D34,Indeling!$G$79:$H$84,2)</f>
        <v>3</v>
      </c>
      <c r="G34" t="str">
        <f>G33</f>
        <v/>
      </c>
    </row>
    <row r="35" spans="1:7">
      <c r="A35" s="4"/>
      <c r="B35" t="s">
        <v>32</v>
      </c>
      <c r="C35" t="str">
        <f>Indeling!B60</f>
        <v>Kioti 1</v>
      </c>
      <c r="D35" s="4" t="str">
        <f>Indeling!C60</f>
        <v>MA</v>
      </c>
      <c r="E35" s="4">
        <f>Indeling!D46</f>
        <v>0.83333333333333337</v>
      </c>
      <c r="F35">
        <f>VLOOKUP(D35,Indeling!$G$79:$H$84,2)</f>
        <v>0</v>
      </c>
      <c r="G35" t="str">
        <f>G34</f>
        <v/>
      </c>
    </row>
    <row r="36" spans="1:7">
      <c r="A36" s="4"/>
      <c r="B36" t="s">
        <v>33</v>
      </c>
      <c r="C36" t="str">
        <f>Indeling!B61</f>
        <v>HTTV-070 1</v>
      </c>
      <c r="D36" s="4" t="str">
        <f>Indeling!C61</f>
        <v>DI</v>
      </c>
      <c r="E36" s="4">
        <f>Indeling!D47</f>
        <v>0.83333333333333337</v>
      </c>
      <c r="F36">
        <f>VLOOKUP(D36,Indeling!$G$79:$H$84,2)</f>
        <v>1</v>
      </c>
      <c r="G36" t="str">
        <f>G35</f>
        <v/>
      </c>
    </row>
    <row r="37" spans="1:7">
      <c r="A37" s="4"/>
      <c r="B37" t="s">
        <v>34</v>
      </c>
      <c r="C37" t="str">
        <f>Indeling!B62</f>
        <v>Reflex (L) 2</v>
      </c>
      <c r="D37" s="4" t="str">
        <f>Indeling!C62</f>
        <v>VR</v>
      </c>
      <c r="E37" s="4">
        <f>Indeling!D48</f>
        <v>0.84375</v>
      </c>
      <c r="F37">
        <f>VLOOKUP(D37,Indeling!$G$79:$H$84,2)</f>
        <v>4</v>
      </c>
      <c r="G37" t="str">
        <f>G36</f>
        <v/>
      </c>
    </row>
    <row r="38" spans="1:7">
      <c r="A38" s="4"/>
      <c r="B38" t="s">
        <v>35</v>
      </c>
      <c r="C38" t="str">
        <f>Indeling!B63</f>
        <v>Salamanders 12</v>
      </c>
      <c r="D38" s="4" t="str">
        <f>Indeling!C63</f>
        <v>VR</v>
      </c>
      <c r="E38" s="4">
        <f>Indeling!D49</f>
        <v>0.83333333333333337</v>
      </c>
      <c r="F38">
        <f>VLOOKUP(D38,Indeling!$G$79:$H$84,2)</f>
        <v>4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activeCell="A3" sqref="A3:G29"/>
    </sheetView>
  </sheetViews>
  <sheetFormatPr defaultRowHeight="15"/>
  <cols>
    <col min="2" max="2" width="9.140625" hidden="1" customWidth="1"/>
    <col min="3" max="3" width="3.5703125" hidden="1" customWidth="1"/>
    <col min="4" max="4" width="5.85546875" hidden="1" customWidth="1"/>
    <col min="6" max="6" width="19.5703125" customWidth="1"/>
    <col min="7" max="7" width="19.42578125" customWidth="1"/>
  </cols>
  <sheetData>
    <row r="1" spans="1:12">
      <c r="A1" s="1">
        <f>B1</f>
        <v>42033</v>
      </c>
      <c r="B1" s="1">
        <f>Letterprogramma!A2+VLOOKUP(C1,$B$33:$F$38,5)</f>
        <v>42033</v>
      </c>
      <c r="C1" t="str">
        <f>Letterprogramma!F2</f>
        <v>A</v>
      </c>
      <c r="D1" t="str">
        <f>Letterprogramma!G2</f>
        <v>B</v>
      </c>
      <c r="E1" s="4">
        <f t="shared" ref="E1:E30" si="0">VLOOKUP(C1,$B$33:$E$38,4)</f>
        <v>0.83333333333333337</v>
      </c>
      <c r="F1" t="str">
        <f>VLOOKUP(C1,$B$33:$C$38,2)</f>
        <v>Docos-wolkyshop.nl 4</v>
      </c>
      <c r="G1" t="str">
        <f>VLOOKUP(D1,$B$33:$C$38,2)</f>
        <v>Pingwins 7</v>
      </c>
      <c r="I1" t="str">
        <f t="shared" ref="I1:I29" si="1">IF(A1=B1," ","VERPLAATST")</f>
        <v xml:space="preserve"> </v>
      </c>
      <c r="J1">
        <f>IF(MID(F1,1,12)="NN Rotterdam",1,0)</f>
        <v>0</v>
      </c>
      <c r="K1">
        <f>IF(MID(G1,1,12)="NN Rotterdam",1,0)</f>
        <v>0</v>
      </c>
      <c r="L1">
        <f>J1+K1</f>
        <v>0</v>
      </c>
    </row>
    <row r="2" spans="1:12" hidden="1">
      <c r="A2" s="1">
        <f t="shared" ref="A2:A30" si="2">B2</f>
        <v>42033</v>
      </c>
      <c r="B2" s="1">
        <f>Letterprogramma!A2+VLOOKUP(C2,$B$33:$F$38,5)</f>
        <v>42033</v>
      </c>
      <c r="C2" t="str">
        <f>Letterprogramma!H2</f>
        <v>C</v>
      </c>
      <c r="D2" t="str">
        <f>Letterprogramma!I2</f>
        <v>D</v>
      </c>
      <c r="E2" s="4">
        <f t="shared" si="0"/>
        <v>0.83333333333333337</v>
      </c>
      <c r="F2" t="str">
        <f t="shared" ref="F2:G9" si="3">VLOOKUP(C2,$B$33:$C$38,2)</f>
        <v>VVV 9</v>
      </c>
      <c r="G2" t="str">
        <f t="shared" si="3"/>
        <v>Salamanders 9</v>
      </c>
      <c r="I2" t="str">
        <f t="shared" si="1"/>
        <v xml:space="preserve"> </v>
      </c>
      <c r="J2">
        <f t="shared" ref="J2:K30" si="4">IF(MID(F2,1,12)="NN Rotterdam",1,0)</f>
        <v>0</v>
      </c>
      <c r="K2">
        <f t="shared" si="4"/>
        <v>0</v>
      </c>
      <c r="L2">
        <f t="shared" ref="L2:L30" si="5">J2+K2</f>
        <v>0</v>
      </c>
    </row>
    <row r="3" spans="1:12">
      <c r="A3" s="1">
        <f t="shared" si="2"/>
        <v>42033</v>
      </c>
      <c r="B3" s="1">
        <f>Letterprogramma!A2+VLOOKUP(C3,$B$33:$F$38,5)</f>
        <v>42033</v>
      </c>
      <c r="C3" t="str">
        <f>Letterprogramma!J2</f>
        <v>E</v>
      </c>
      <c r="D3" t="str">
        <f>Letterprogramma!K2</f>
        <v>F</v>
      </c>
      <c r="E3" s="4">
        <f t="shared" si="0"/>
        <v>0.84375</v>
      </c>
      <c r="F3" t="str">
        <f t="shared" si="3"/>
        <v>Taverzo 5</v>
      </c>
      <c r="G3" t="str">
        <f t="shared" si="3"/>
        <v>NN Rotterdam duo 7</v>
      </c>
      <c r="I3" t="str">
        <f t="shared" si="1"/>
        <v xml:space="preserve"> </v>
      </c>
      <c r="J3">
        <f t="shared" si="4"/>
        <v>0</v>
      </c>
      <c r="K3">
        <f t="shared" si="4"/>
        <v>1</v>
      </c>
      <c r="L3">
        <f t="shared" si="5"/>
        <v>1</v>
      </c>
    </row>
    <row r="4" spans="1:12">
      <c r="A4" s="1">
        <f t="shared" si="2"/>
        <v>42037</v>
      </c>
      <c r="B4" s="1">
        <f>Letterprogramma!A3+VLOOKUP(C4,$B$33:$F$38,5)</f>
        <v>42037</v>
      </c>
      <c r="C4" t="str">
        <f>Letterprogramma!F3</f>
        <v>F</v>
      </c>
      <c r="D4" t="str">
        <f>Letterprogramma!G3</f>
        <v>A</v>
      </c>
      <c r="E4" s="4">
        <f t="shared" si="0"/>
        <v>0.83333333333333337</v>
      </c>
      <c r="F4" t="str">
        <f t="shared" si="3"/>
        <v>NN Rotterdam duo 7</v>
      </c>
      <c r="G4" t="str">
        <f t="shared" si="3"/>
        <v>Docos-wolkyshop.nl 4</v>
      </c>
      <c r="I4" t="str">
        <f t="shared" si="1"/>
        <v xml:space="preserve"> </v>
      </c>
      <c r="J4">
        <f t="shared" si="4"/>
        <v>1</v>
      </c>
      <c r="K4">
        <f t="shared" si="4"/>
        <v>0</v>
      </c>
      <c r="L4">
        <f t="shared" si="5"/>
        <v>1</v>
      </c>
    </row>
    <row r="5" spans="1:12" hidden="1">
      <c r="A5" s="1">
        <f t="shared" si="2"/>
        <v>42039</v>
      </c>
      <c r="B5" s="1">
        <f>Letterprogramma!A3+VLOOKUP(C5,$B$33:$F$38,5)</f>
        <v>42039</v>
      </c>
      <c r="C5" t="str">
        <f>Letterprogramma!H3</f>
        <v>B</v>
      </c>
      <c r="D5" t="str">
        <f>Letterprogramma!I3</f>
        <v>C</v>
      </c>
      <c r="E5" s="4">
        <f t="shared" si="0"/>
        <v>0.83333333333333337</v>
      </c>
      <c r="F5" t="str">
        <f t="shared" si="3"/>
        <v>Pingwins 7</v>
      </c>
      <c r="G5" t="str">
        <f t="shared" si="3"/>
        <v>VVV 9</v>
      </c>
      <c r="I5" t="str">
        <f t="shared" si="1"/>
        <v xml:space="preserve"> </v>
      </c>
      <c r="J5">
        <f t="shared" si="4"/>
        <v>0</v>
      </c>
      <c r="K5">
        <f t="shared" si="4"/>
        <v>0</v>
      </c>
      <c r="L5">
        <f t="shared" si="5"/>
        <v>0</v>
      </c>
    </row>
    <row r="6" spans="1:12" hidden="1">
      <c r="A6" s="1">
        <f t="shared" si="2"/>
        <v>42037</v>
      </c>
      <c r="B6" s="1">
        <f>Letterprogramma!A3+VLOOKUP(C6,$B$33:$F$38,5)</f>
        <v>42037</v>
      </c>
      <c r="C6" t="str">
        <f>Letterprogramma!J3</f>
        <v>D</v>
      </c>
      <c r="D6" t="str">
        <f>Letterprogramma!K3</f>
        <v>E</v>
      </c>
      <c r="E6" s="4">
        <f t="shared" si="0"/>
        <v>0.83333333333333337</v>
      </c>
      <c r="F6" t="str">
        <f t="shared" si="3"/>
        <v>Salamanders 9</v>
      </c>
      <c r="G6" t="str">
        <f t="shared" si="3"/>
        <v>Taverzo 5</v>
      </c>
      <c r="I6" t="str">
        <f t="shared" si="1"/>
        <v xml:space="preserve"> </v>
      </c>
      <c r="J6">
        <f t="shared" si="4"/>
        <v>0</v>
      </c>
      <c r="K6">
        <f t="shared" si="4"/>
        <v>0</v>
      </c>
      <c r="L6">
        <f t="shared" si="5"/>
        <v>0</v>
      </c>
    </row>
    <row r="7" spans="1:12" hidden="1">
      <c r="A7" s="1">
        <f t="shared" si="2"/>
        <v>42054</v>
      </c>
      <c r="B7" s="1">
        <f>Letterprogramma!A4+VLOOKUP(C7,$B$33:$F$38,5)</f>
        <v>42054</v>
      </c>
      <c r="C7" t="str">
        <f>Letterprogramma!F4</f>
        <v>A</v>
      </c>
      <c r="D7" t="str">
        <f>Letterprogramma!G4</f>
        <v>C</v>
      </c>
      <c r="E7" s="4">
        <f t="shared" si="0"/>
        <v>0.83333333333333337</v>
      </c>
      <c r="F7" t="str">
        <f t="shared" si="3"/>
        <v>Docos-wolkyshop.nl 4</v>
      </c>
      <c r="G7" t="str">
        <f t="shared" si="3"/>
        <v>VVV 9</v>
      </c>
      <c r="I7" t="str">
        <f t="shared" si="1"/>
        <v xml:space="preserve"> </v>
      </c>
      <c r="J7">
        <f t="shared" si="4"/>
        <v>0</v>
      </c>
      <c r="K7">
        <f t="shared" si="4"/>
        <v>0</v>
      </c>
      <c r="L7">
        <f t="shared" si="5"/>
        <v>0</v>
      </c>
    </row>
    <row r="8" spans="1:12" hidden="1">
      <c r="A8" s="1">
        <f t="shared" si="2"/>
        <v>42054</v>
      </c>
      <c r="B8" s="1">
        <f>Letterprogramma!A4+VLOOKUP(C8,$B$33:$F$38,5)</f>
        <v>42054</v>
      </c>
      <c r="C8" t="str">
        <f>Letterprogramma!H4</f>
        <v>E</v>
      </c>
      <c r="D8" t="str">
        <f>Letterprogramma!I4</f>
        <v>B</v>
      </c>
      <c r="E8" s="4">
        <f t="shared" si="0"/>
        <v>0.84375</v>
      </c>
      <c r="F8" t="str">
        <f t="shared" si="3"/>
        <v>Taverzo 5</v>
      </c>
      <c r="G8" t="str">
        <f t="shared" si="3"/>
        <v>Pingwins 7</v>
      </c>
      <c r="I8" t="str">
        <f t="shared" si="1"/>
        <v xml:space="preserve"> </v>
      </c>
      <c r="J8">
        <f t="shared" si="4"/>
        <v>0</v>
      </c>
      <c r="K8">
        <f t="shared" si="4"/>
        <v>0</v>
      </c>
      <c r="L8">
        <f t="shared" si="5"/>
        <v>0</v>
      </c>
    </row>
    <row r="9" spans="1:12">
      <c r="A9" s="1">
        <f t="shared" si="2"/>
        <v>42051</v>
      </c>
      <c r="B9" s="1">
        <f>Letterprogramma!A4+VLOOKUP(C9,$B$33:$F$38,5)</f>
        <v>42051</v>
      </c>
      <c r="C9" t="str">
        <f>Letterprogramma!J4</f>
        <v>D</v>
      </c>
      <c r="D9" t="str">
        <f>Letterprogramma!K4</f>
        <v>F</v>
      </c>
      <c r="E9" s="4">
        <f t="shared" si="0"/>
        <v>0.83333333333333337</v>
      </c>
      <c r="F9" t="str">
        <f t="shared" si="3"/>
        <v>Salamanders 9</v>
      </c>
      <c r="G9" t="str">
        <f t="shared" si="3"/>
        <v>NN Rotterdam duo 7</v>
      </c>
      <c r="I9" t="str">
        <f t="shared" si="1"/>
        <v xml:space="preserve"> </v>
      </c>
      <c r="J9">
        <f t="shared" si="4"/>
        <v>0</v>
      </c>
      <c r="K9">
        <f t="shared" si="4"/>
        <v>1</v>
      </c>
      <c r="L9">
        <f t="shared" si="5"/>
        <v>1</v>
      </c>
    </row>
    <row r="10" spans="1:12" hidden="1">
      <c r="A10" s="1">
        <f t="shared" si="2"/>
        <v>42075</v>
      </c>
      <c r="B10" s="1">
        <f>Letterprogramma!A5+VLOOKUP(C10,$B$33:$F$38,5)</f>
        <v>42075</v>
      </c>
      <c r="C10" t="str">
        <f>Letterprogramma!F5</f>
        <v>E</v>
      </c>
      <c r="D10" t="str">
        <f>Letterprogramma!G5</f>
        <v>A</v>
      </c>
      <c r="E10" s="4">
        <f t="shared" si="0"/>
        <v>0.84375</v>
      </c>
      <c r="F10" t="str">
        <f t="shared" ref="F10:G12" si="6">VLOOKUP(C10,$B$33:$C$38,2)</f>
        <v>Taverzo 5</v>
      </c>
      <c r="G10" t="str">
        <f t="shared" si="6"/>
        <v>Docos-wolkyshop.nl 4</v>
      </c>
      <c r="I10" t="str">
        <f t="shared" si="1"/>
        <v xml:space="preserve"> </v>
      </c>
      <c r="J10">
        <f t="shared" si="4"/>
        <v>0</v>
      </c>
      <c r="K10">
        <f t="shared" si="4"/>
        <v>0</v>
      </c>
      <c r="L10">
        <f t="shared" si="5"/>
        <v>0</v>
      </c>
    </row>
    <row r="11" spans="1:12" hidden="1">
      <c r="A11" s="1">
        <f t="shared" si="2"/>
        <v>42074</v>
      </c>
      <c r="B11" s="1">
        <f>Letterprogramma!A5+VLOOKUP(C11,$B$33:$F$38,5)</f>
        <v>42074</v>
      </c>
      <c r="C11" t="str">
        <f>Letterprogramma!H5</f>
        <v>B</v>
      </c>
      <c r="D11" t="str">
        <f>Letterprogramma!I5</f>
        <v>D</v>
      </c>
      <c r="E11" s="4">
        <f t="shared" si="0"/>
        <v>0.83333333333333337</v>
      </c>
      <c r="F11" t="str">
        <f t="shared" si="6"/>
        <v>Pingwins 7</v>
      </c>
      <c r="G11" t="str">
        <f t="shared" si="6"/>
        <v>Salamanders 9</v>
      </c>
      <c r="I11" t="str">
        <f t="shared" si="1"/>
        <v xml:space="preserve"> </v>
      </c>
      <c r="J11">
        <f t="shared" si="4"/>
        <v>0</v>
      </c>
      <c r="K11">
        <f t="shared" si="4"/>
        <v>0</v>
      </c>
      <c r="L11">
        <f t="shared" si="5"/>
        <v>0</v>
      </c>
    </row>
    <row r="12" spans="1:12">
      <c r="A12" s="1">
        <f t="shared" si="2"/>
        <v>42075</v>
      </c>
      <c r="B12" s="1">
        <f>Letterprogramma!A5+VLOOKUP(C12,$B$33:$F$38,5)</f>
        <v>42075</v>
      </c>
      <c r="C12" t="str">
        <f>Letterprogramma!J5</f>
        <v>C</v>
      </c>
      <c r="D12" t="str">
        <f>Letterprogramma!K5</f>
        <v>F</v>
      </c>
      <c r="E12" s="4">
        <f t="shared" si="0"/>
        <v>0.83333333333333337</v>
      </c>
      <c r="F12" t="str">
        <f t="shared" si="6"/>
        <v>VVV 9</v>
      </c>
      <c r="G12" t="str">
        <f t="shared" si="6"/>
        <v>NN Rotterdam duo 7</v>
      </c>
      <c r="I12" t="str">
        <f t="shared" si="1"/>
        <v xml:space="preserve"> </v>
      </c>
      <c r="J12">
        <f t="shared" si="4"/>
        <v>0</v>
      </c>
      <c r="K12">
        <f t="shared" si="4"/>
        <v>1</v>
      </c>
      <c r="L12">
        <f t="shared" si="5"/>
        <v>1</v>
      </c>
    </row>
    <row r="13" spans="1:12" hidden="1">
      <c r="A13" s="1">
        <f t="shared" si="2"/>
        <v>42082</v>
      </c>
      <c r="B13" s="1">
        <f>Letterprogramma!A6+VLOOKUP(C13,$B$33:$F$38,5)</f>
        <v>42082</v>
      </c>
      <c r="C13" t="str">
        <f>Letterprogramma!F6</f>
        <v>A</v>
      </c>
      <c r="D13" t="str">
        <f>Letterprogramma!G6</f>
        <v>D</v>
      </c>
      <c r="E13" s="4">
        <f t="shared" si="0"/>
        <v>0.83333333333333337</v>
      </c>
      <c r="F13" t="str">
        <f t="shared" ref="F13:F30" si="7">VLOOKUP(C13,$B$33:$C$38,2)</f>
        <v>Docos-wolkyshop.nl 4</v>
      </c>
      <c r="G13" t="str">
        <f t="shared" ref="G13:G30" si="8">VLOOKUP(D13,$B$33:$C$38,2)</f>
        <v>Salamanders 9</v>
      </c>
      <c r="I13" t="str">
        <f t="shared" si="1"/>
        <v xml:space="preserve"> </v>
      </c>
      <c r="J13">
        <f t="shared" si="4"/>
        <v>0</v>
      </c>
      <c r="K13">
        <f t="shared" si="4"/>
        <v>0</v>
      </c>
      <c r="L13">
        <f t="shared" si="5"/>
        <v>0</v>
      </c>
    </row>
    <row r="14" spans="1:12">
      <c r="A14" s="1">
        <f t="shared" si="2"/>
        <v>42079</v>
      </c>
      <c r="B14" s="1">
        <f>Letterprogramma!A6+VLOOKUP(C14,$B$33:$F$38,5)</f>
        <v>42079</v>
      </c>
      <c r="C14" t="str">
        <f>Letterprogramma!H6</f>
        <v>F</v>
      </c>
      <c r="D14" t="str">
        <f>Letterprogramma!I6</f>
        <v>B</v>
      </c>
      <c r="E14" s="4">
        <f t="shared" si="0"/>
        <v>0.83333333333333337</v>
      </c>
      <c r="F14" t="str">
        <f t="shared" si="7"/>
        <v>NN Rotterdam duo 7</v>
      </c>
      <c r="G14" t="str">
        <f t="shared" si="8"/>
        <v>Pingwins 7</v>
      </c>
      <c r="I14" t="str">
        <f t="shared" si="1"/>
        <v xml:space="preserve"> </v>
      </c>
      <c r="J14">
        <f t="shared" si="4"/>
        <v>1</v>
      </c>
      <c r="K14">
        <f t="shared" si="4"/>
        <v>0</v>
      </c>
      <c r="L14">
        <f t="shared" si="5"/>
        <v>1</v>
      </c>
    </row>
    <row r="15" spans="1:12" hidden="1">
      <c r="A15" s="1">
        <f t="shared" si="2"/>
        <v>42082</v>
      </c>
      <c r="B15" s="1">
        <f>Letterprogramma!A6+VLOOKUP(C15,$B$33:$F$38,5)</f>
        <v>42082</v>
      </c>
      <c r="C15" t="str">
        <f>Letterprogramma!J6</f>
        <v>C</v>
      </c>
      <c r="D15" t="str">
        <f>Letterprogramma!K6</f>
        <v>E</v>
      </c>
      <c r="E15" s="4">
        <f t="shared" si="0"/>
        <v>0.83333333333333337</v>
      </c>
      <c r="F15" t="str">
        <f t="shared" si="7"/>
        <v>VVV 9</v>
      </c>
      <c r="G15" t="str">
        <f t="shared" si="8"/>
        <v>Taverzo 5</v>
      </c>
      <c r="I15" t="str">
        <f t="shared" si="1"/>
        <v xml:space="preserve"> </v>
      </c>
      <c r="J15">
        <f t="shared" si="4"/>
        <v>0</v>
      </c>
      <c r="K15">
        <f t="shared" si="4"/>
        <v>0</v>
      </c>
      <c r="L15">
        <f t="shared" si="5"/>
        <v>0</v>
      </c>
    </row>
    <row r="16" spans="1:12" hidden="1">
      <c r="A16" s="1">
        <f t="shared" si="2"/>
        <v>42088</v>
      </c>
      <c r="B16" s="1">
        <f>Letterprogramma!A7+VLOOKUP(C16,$B$33:$F$38,5)</f>
        <v>42088</v>
      </c>
      <c r="C16" t="str">
        <f>Letterprogramma!F7</f>
        <v>B</v>
      </c>
      <c r="D16" t="str">
        <f>Letterprogramma!G7</f>
        <v>A</v>
      </c>
      <c r="E16" s="4">
        <f t="shared" si="0"/>
        <v>0.83333333333333337</v>
      </c>
      <c r="F16" t="str">
        <f t="shared" si="7"/>
        <v>Pingwins 7</v>
      </c>
      <c r="G16" t="str">
        <f t="shared" si="8"/>
        <v>Docos-wolkyshop.nl 4</v>
      </c>
      <c r="I16" t="str">
        <f t="shared" si="1"/>
        <v xml:space="preserve"> </v>
      </c>
      <c r="J16">
        <f t="shared" si="4"/>
        <v>0</v>
      </c>
      <c r="K16">
        <f t="shared" si="4"/>
        <v>0</v>
      </c>
      <c r="L16">
        <f t="shared" si="5"/>
        <v>0</v>
      </c>
    </row>
    <row r="17" spans="1:12" hidden="1">
      <c r="A17" s="1">
        <f t="shared" si="2"/>
        <v>42086</v>
      </c>
      <c r="B17" s="1">
        <f>Letterprogramma!A7+VLOOKUP(C17,$B$33:$F$38,5)</f>
        <v>42086</v>
      </c>
      <c r="C17" t="str">
        <f>Letterprogramma!H7</f>
        <v>D</v>
      </c>
      <c r="D17" t="str">
        <f>Letterprogramma!I7</f>
        <v>C</v>
      </c>
      <c r="E17" s="4">
        <f t="shared" si="0"/>
        <v>0.83333333333333337</v>
      </c>
      <c r="F17" t="str">
        <f t="shared" si="7"/>
        <v>Salamanders 9</v>
      </c>
      <c r="G17" t="str">
        <f t="shared" si="8"/>
        <v>VVV 9</v>
      </c>
      <c r="I17" t="str">
        <f t="shared" si="1"/>
        <v xml:space="preserve"> </v>
      </c>
      <c r="J17">
        <f t="shared" si="4"/>
        <v>0</v>
      </c>
      <c r="K17">
        <f t="shared" si="4"/>
        <v>0</v>
      </c>
      <c r="L17">
        <f t="shared" si="5"/>
        <v>0</v>
      </c>
    </row>
    <row r="18" spans="1:12">
      <c r="A18" s="1">
        <f t="shared" si="2"/>
        <v>42086</v>
      </c>
      <c r="B18" s="1">
        <f>Letterprogramma!A7+VLOOKUP(C18,$B$33:$F$38,5)</f>
        <v>42086</v>
      </c>
      <c r="C18" t="str">
        <f>Letterprogramma!J7</f>
        <v>F</v>
      </c>
      <c r="D18" t="str">
        <f>Letterprogramma!K7</f>
        <v>E</v>
      </c>
      <c r="E18" s="4">
        <f t="shared" si="0"/>
        <v>0.83333333333333337</v>
      </c>
      <c r="F18" t="str">
        <f t="shared" si="7"/>
        <v>NN Rotterdam duo 7</v>
      </c>
      <c r="G18" t="str">
        <f t="shared" si="8"/>
        <v>Taverzo 5</v>
      </c>
      <c r="I18" t="str">
        <f t="shared" si="1"/>
        <v xml:space="preserve"> </v>
      </c>
      <c r="J18">
        <f t="shared" si="4"/>
        <v>1</v>
      </c>
      <c r="K18">
        <f t="shared" si="4"/>
        <v>0</v>
      </c>
      <c r="L18">
        <f t="shared" si="5"/>
        <v>1</v>
      </c>
    </row>
    <row r="19" spans="1:12">
      <c r="A19" s="1">
        <f t="shared" si="2"/>
        <v>42096</v>
      </c>
      <c r="B19" s="1">
        <f>Letterprogramma!A8+VLOOKUP(C19,$B$33:$F$38,5)</f>
        <v>42096</v>
      </c>
      <c r="C19" t="str">
        <f>Letterprogramma!F8</f>
        <v>A</v>
      </c>
      <c r="D19" t="str">
        <f>Letterprogramma!G8</f>
        <v>F</v>
      </c>
      <c r="E19" s="4">
        <f t="shared" si="0"/>
        <v>0.83333333333333337</v>
      </c>
      <c r="F19" t="str">
        <f t="shared" si="7"/>
        <v>Docos-wolkyshop.nl 4</v>
      </c>
      <c r="G19" t="str">
        <f t="shared" si="8"/>
        <v>NN Rotterdam duo 7</v>
      </c>
      <c r="I19" t="str">
        <f t="shared" si="1"/>
        <v xml:space="preserve"> </v>
      </c>
      <c r="J19">
        <f t="shared" si="4"/>
        <v>0</v>
      </c>
      <c r="K19">
        <f t="shared" si="4"/>
        <v>1</v>
      </c>
      <c r="L19">
        <f t="shared" si="5"/>
        <v>1</v>
      </c>
    </row>
    <row r="20" spans="1:12" hidden="1">
      <c r="A20" s="1">
        <f t="shared" si="2"/>
        <v>42096</v>
      </c>
      <c r="B20" s="1">
        <f>Letterprogramma!A8+VLOOKUP(C20,$B$33:$F$38,5)</f>
        <v>42096</v>
      </c>
      <c r="C20" t="str">
        <f>Letterprogramma!H8</f>
        <v>C</v>
      </c>
      <c r="D20" t="str">
        <f>Letterprogramma!I8</f>
        <v>B</v>
      </c>
      <c r="E20" s="4">
        <f t="shared" si="0"/>
        <v>0.83333333333333337</v>
      </c>
      <c r="F20" t="str">
        <f t="shared" si="7"/>
        <v>VVV 9</v>
      </c>
      <c r="G20" t="str">
        <f t="shared" si="8"/>
        <v>Pingwins 7</v>
      </c>
      <c r="I20" t="str">
        <f t="shared" si="1"/>
        <v xml:space="preserve"> </v>
      </c>
      <c r="J20">
        <f t="shared" si="4"/>
        <v>0</v>
      </c>
      <c r="K20">
        <f t="shared" si="4"/>
        <v>0</v>
      </c>
      <c r="L20">
        <f t="shared" si="5"/>
        <v>0</v>
      </c>
    </row>
    <row r="21" spans="1:12" hidden="1">
      <c r="A21" s="1">
        <f t="shared" si="2"/>
        <v>42096</v>
      </c>
      <c r="B21" s="1">
        <f>Letterprogramma!A8+VLOOKUP(C21,$B$33:$F$38,5)</f>
        <v>42096</v>
      </c>
      <c r="C21" t="str">
        <f>Letterprogramma!J8</f>
        <v>E</v>
      </c>
      <c r="D21" t="str">
        <f>Letterprogramma!K8</f>
        <v>D</v>
      </c>
      <c r="E21" s="4">
        <f t="shared" si="0"/>
        <v>0.84375</v>
      </c>
      <c r="F21" t="str">
        <f t="shared" si="7"/>
        <v>Taverzo 5</v>
      </c>
      <c r="G21" t="str">
        <f t="shared" si="8"/>
        <v>Salamanders 9</v>
      </c>
      <c r="I21" t="str">
        <f t="shared" si="1"/>
        <v xml:space="preserve"> </v>
      </c>
      <c r="J21">
        <f t="shared" si="4"/>
        <v>0</v>
      </c>
      <c r="K21">
        <f t="shared" si="4"/>
        <v>0</v>
      </c>
      <c r="L21">
        <f t="shared" si="5"/>
        <v>0</v>
      </c>
    </row>
    <row r="22" spans="1:12" hidden="1">
      <c r="A22" s="1">
        <f t="shared" si="2"/>
        <v>42103</v>
      </c>
      <c r="B22" s="1">
        <f>Letterprogramma!A9+VLOOKUP(C22,$B$33:$F$38,5)</f>
        <v>42103</v>
      </c>
      <c r="C22" t="str">
        <f>Letterprogramma!F9</f>
        <v>C</v>
      </c>
      <c r="D22" t="str">
        <f>Letterprogramma!G9</f>
        <v>A</v>
      </c>
      <c r="E22" s="4">
        <f t="shared" si="0"/>
        <v>0.83333333333333337</v>
      </c>
      <c r="F22" t="str">
        <f t="shared" si="7"/>
        <v>VVV 9</v>
      </c>
      <c r="G22" t="str">
        <f t="shared" si="8"/>
        <v>Docos-wolkyshop.nl 4</v>
      </c>
      <c r="I22" t="str">
        <f t="shared" si="1"/>
        <v xml:space="preserve"> </v>
      </c>
      <c r="J22">
        <f t="shared" si="4"/>
        <v>0</v>
      </c>
      <c r="K22">
        <f t="shared" si="4"/>
        <v>0</v>
      </c>
      <c r="L22">
        <f t="shared" si="5"/>
        <v>0</v>
      </c>
    </row>
    <row r="23" spans="1:12" hidden="1">
      <c r="A23" s="1">
        <f t="shared" si="2"/>
        <v>42102</v>
      </c>
      <c r="B23" s="1">
        <f>Letterprogramma!A9+VLOOKUP(C23,$B$33:$F$38,5)</f>
        <v>42102</v>
      </c>
      <c r="C23" t="str">
        <f>Letterprogramma!H9</f>
        <v>B</v>
      </c>
      <c r="D23" t="str">
        <f>Letterprogramma!I9</f>
        <v>E</v>
      </c>
      <c r="E23" s="4">
        <f t="shared" si="0"/>
        <v>0.83333333333333337</v>
      </c>
      <c r="F23" t="str">
        <f t="shared" si="7"/>
        <v>Pingwins 7</v>
      </c>
      <c r="G23" t="str">
        <f t="shared" si="8"/>
        <v>Taverzo 5</v>
      </c>
      <c r="I23" t="str">
        <f t="shared" si="1"/>
        <v xml:space="preserve"> </v>
      </c>
      <c r="J23">
        <f t="shared" si="4"/>
        <v>0</v>
      </c>
      <c r="K23">
        <f t="shared" si="4"/>
        <v>0</v>
      </c>
      <c r="L23">
        <f t="shared" si="5"/>
        <v>0</v>
      </c>
    </row>
    <row r="24" spans="1:12">
      <c r="A24" s="1">
        <f>B24+28</f>
        <v>42128</v>
      </c>
      <c r="B24" s="1">
        <f>Letterprogramma!A9+VLOOKUP(C24,$B$33:$F$38,5)</f>
        <v>42100</v>
      </c>
      <c r="C24" t="str">
        <f>Letterprogramma!J9</f>
        <v>F</v>
      </c>
      <c r="D24" t="str">
        <f>Letterprogramma!K9</f>
        <v>D</v>
      </c>
      <c r="E24" s="4">
        <f t="shared" si="0"/>
        <v>0.83333333333333337</v>
      </c>
      <c r="F24" t="str">
        <f t="shared" si="7"/>
        <v>NN Rotterdam duo 7</v>
      </c>
      <c r="G24" t="str">
        <f t="shared" si="8"/>
        <v>Salamanders 9</v>
      </c>
      <c r="I24" t="str">
        <f t="shared" si="1"/>
        <v>VERPLAATST</v>
      </c>
      <c r="J24">
        <f t="shared" si="4"/>
        <v>1</v>
      </c>
      <c r="K24">
        <f t="shared" si="4"/>
        <v>0</v>
      </c>
      <c r="L24">
        <f t="shared" si="5"/>
        <v>1</v>
      </c>
    </row>
    <row r="25" spans="1:12" hidden="1">
      <c r="A25" s="1">
        <f t="shared" si="2"/>
        <v>42110</v>
      </c>
      <c r="B25" s="1">
        <f>Letterprogramma!A10+VLOOKUP(C25,$B$33:$F$38,5)</f>
        <v>42110</v>
      </c>
      <c r="C25" t="str">
        <f>Letterprogramma!F10</f>
        <v>A</v>
      </c>
      <c r="D25" t="str">
        <f>Letterprogramma!G10</f>
        <v>E</v>
      </c>
      <c r="E25" s="4">
        <f t="shared" si="0"/>
        <v>0.83333333333333337</v>
      </c>
      <c r="F25" t="str">
        <f t="shared" si="7"/>
        <v>Docos-wolkyshop.nl 4</v>
      </c>
      <c r="G25" t="str">
        <f t="shared" si="8"/>
        <v>Taverzo 5</v>
      </c>
      <c r="I25" t="str">
        <f t="shared" si="1"/>
        <v xml:space="preserve"> </v>
      </c>
      <c r="J25">
        <f t="shared" si="4"/>
        <v>0</v>
      </c>
      <c r="K25">
        <f t="shared" si="4"/>
        <v>0</v>
      </c>
      <c r="L25">
        <f t="shared" si="5"/>
        <v>0</v>
      </c>
    </row>
    <row r="26" spans="1:12" hidden="1">
      <c r="A26" s="1">
        <f t="shared" si="2"/>
        <v>42107</v>
      </c>
      <c r="B26" s="1">
        <f>Letterprogramma!A10+VLOOKUP(C26,$B$33:$F$38,5)</f>
        <v>42107</v>
      </c>
      <c r="C26" t="str">
        <f>Letterprogramma!H10</f>
        <v>D</v>
      </c>
      <c r="D26" t="str">
        <f>Letterprogramma!I10</f>
        <v>B</v>
      </c>
      <c r="E26" s="4">
        <f t="shared" si="0"/>
        <v>0.83333333333333337</v>
      </c>
      <c r="F26" t="str">
        <f t="shared" si="7"/>
        <v>Salamanders 9</v>
      </c>
      <c r="G26" t="str">
        <f t="shared" si="8"/>
        <v>Pingwins 7</v>
      </c>
      <c r="I26" t="str">
        <f t="shared" si="1"/>
        <v xml:space="preserve"> </v>
      </c>
      <c r="J26">
        <f t="shared" si="4"/>
        <v>0</v>
      </c>
      <c r="K26">
        <f t="shared" si="4"/>
        <v>0</v>
      </c>
      <c r="L26">
        <f t="shared" si="5"/>
        <v>0</v>
      </c>
    </row>
    <row r="27" spans="1:12">
      <c r="A27" s="1">
        <f t="shared" si="2"/>
        <v>42107</v>
      </c>
      <c r="B27" s="1">
        <f>Letterprogramma!A10+VLOOKUP(C27,$B$33:$F$38,5)</f>
        <v>42107</v>
      </c>
      <c r="C27" t="str">
        <f>Letterprogramma!J10</f>
        <v>F</v>
      </c>
      <c r="D27" t="str">
        <f>Letterprogramma!K10</f>
        <v>C</v>
      </c>
      <c r="E27" s="4">
        <f t="shared" si="0"/>
        <v>0.83333333333333337</v>
      </c>
      <c r="F27" t="str">
        <f t="shared" si="7"/>
        <v>NN Rotterdam duo 7</v>
      </c>
      <c r="G27" t="str">
        <f t="shared" si="8"/>
        <v>VVV 9</v>
      </c>
      <c r="I27" t="str">
        <f t="shared" si="1"/>
        <v xml:space="preserve"> </v>
      </c>
      <c r="J27">
        <f t="shared" si="4"/>
        <v>1</v>
      </c>
      <c r="K27">
        <f t="shared" si="4"/>
        <v>0</v>
      </c>
      <c r="L27">
        <f t="shared" si="5"/>
        <v>1</v>
      </c>
    </row>
    <row r="28" spans="1:12" hidden="1">
      <c r="A28" s="1">
        <f t="shared" si="2"/>
        <v>42114</v>
      </c>
      <c r="B28" s="1">
        <f>Letterprogramma!A11+VLOOKUP(C28,$B$33:$F$38,5)</f>
        <v>42114</v>
      </c>
      <c r="C28" t="str">
        <f>Letterprogramma!F11</f>
        <v>D</v>
      </c>
      <c r="D28" t="str">
        <f>Letterprogramma!G11</f>
        <v>A</v>
      </c>
      <c r="E28" s="4">
        <f t="shared" si="0"/>
        <v>0.83333333333333337</v>
      </c>
      <c r="F28" t="str">
        <f t="shared" si="7"/>
        <v>Salamanders 9</v>
      </c>
      <c r="G28" t="str">
        <f t="shared" si="8"/>
        <v>Docos-wolkyshop.nl 4</v>
      </c>
      <c r="I28" t="str">
        <f t="shared" si="1"/>
        <v xml:space="preserve"> </v>
      </c>
      <c r="J28">
        <f t="shared" si="4"/>
        <v>0</v>
      </c>
      <c r="K28">
        <f t="shared" si="4"/>
        <v>0</v>
      </c>
      <c r="L28">
        <f t="shared" si="5"/>
        <v>0</v>
      </c>
    </row>
    <row r="29" spans="1:12">
      <c r="A29" s="1">
        <f t="shared" si="2"/>
        <v>42116</v>
      </c>
      <c r="B29" s="1">
        <f>Letterprogramma!A11+VLOOKUP(C29,$B$33:$F$38,5)</f>
        <v>42116</v>
      </c>
      <c r="C29" t="str">
        <f>Letterprogramma!H11</f>
        <v>B</v>
      </c>
      <c r="D29" t="str">
        <f>Letterprogramma!I11</f>
        <v>F</v>
      </c>
      <c r="E29" s="4">
        <f t="shared" si="0"/>
        <v>0.83333333333333337</v>
      </c>
      <c r="F29" t="str">
        <f t="shared" si="7"/>
        <v>Pingwins 7</v>
      </c>
      <c r="G29" t="str">
        <f t="shared" si="8"/>
        <v>NN Rotterdam duo 7</v>
      </c>
      <c r="I29" t="str">
        <f t="shared" si="1"/>
        <v xml:space="preserve"> </v>
      </c>
      <c r="J29">
        <f t="shared" si="4"/>
        <v>0</v>
      </c>
      <c r="K29">
        <f t="shared" si="4"/>
        <v>1</v>
      </c>
      <c r="L29">
        <f t="shared" si="5"/>
        <v>1</v>
      </c>
    </row>
    <row r="30" spans="1:12" hidden="1">
      <c r="A30" s="1">
        <f t="shared" si="2"/>
        <v>42117</v>
      </c>
      <c r="B30" s="1">
        <f>Letterprogramma!A11+VLOOKUP(C30,$B$33:$F$38,5)</f>
        <v>42117</v>
      </c>
      <c r="C30" t="str">
        <f>Letterprogramma!J11</f>
        <v>E</v>
      </c>
      <c r="D30" t="str">
        <f>Letterprogramma!K11</f>
        <v>C</v>
      </c>
      <c r="E30" s="4">
        <f t="shared" si="0"/>
        <v>0.84375</v>
      </c>
      <c r="F30" t="str">
        <f t="shared" si="7"/>
        <v>Taverzo 5</v>
      </c>
      <c r="G30" t="str">
        <f t="shared" si="8"/>
        <v>VVV 9</v>
      </c>
      <c r="I30" t="str">
        <f>IF(A30=B30," ","VERPLAATST")</f>
        <v xml:space="preserve"> </v>
      </c>
      <c r="J30">
        <f t="shared" si="4"/>
        <v>0</v>
      </c>
      <c r="K30">
        <f t="shared" si="4"/>
        <v>0</v>
      </c>
      <c r="L30">
        <f t="shared" si="5"/>
        <v>0</v>
      </c>
    </row>
    <row r="32" spans="1:12">
      <c r="B32">
        <f>Indeling!A64</f>
        <v>4</v>
      </c>
      <c r="C32">
        <f>Indeling!A64</f>
        <v>4</v>
      </c>
      <c r="D32" t="str">
        <f>Indeling!B64</f>
        <v>klasse - Poule C</v>
      </c>
    </row>
    <row r="33" spans="1:7">
      <c r="A33" s="4"/>
      <c r="B33" t="s">
        <v>30</v>
      </c>
      <c r="C33" t="str">
        <f>Indeling!B65</f>
        <v>Docos-wolkyshop.nl 4</v>
      </c>
      <c r="D33" s="4" t="str">
        <f>Indeling!C65</f>
        <v>DO</v>
      </c>
      <c r="E33" s="4">
        <f>Indeling!D44</f>
        <v>0.83333333333333337</v>
      </c>
      <c r="F33">
        <f>VLOOKUP(D33,Indeling!$G$79:$H$84,2)</f>
        <v>3</v>
      </c>
      <c r="G33" t="str">
        <f>MID(B32,12,1)</f>
        <v/>
      </c>
    </row>
    <row r="34" spans="1:7">
      <c r="A34" s="4"/>
      <c r="B34" t="s">
        <v>31</v>
      </c>
      <c r="C34" t="str">
        <f>Indeling!B66</f>
        <v>Pingwins 7</v>
      </c>
      <c r="D34" s="4" t="str">
        <f>Indeling!C66</f>
        <v>WO</v>
      </c>
      <c r="E34" s="4">
        <f>Indeling!D45</f>
        <v>0.83333333333333337</v>
      </c>
      <c r="F34">
        <f>VLOOKUP(D34,Indeling!$G$79:$H$84,2)</f>
        <v>2</v>
      </c>
      <c r="G34" t="str">
        <f>G33</f>
        <v/>
      </c>
    </row>
    <row r="35" spans="1:7">
      <c r="A35" s="4"/>
      <c r="B35" t="s">
        <v>32</v>
      </c>
      <c r="C35" t="str">
        <f>Indeling!B67</f>
        <v>VVV 9</v>
      </c>
      <c r="D35" s="4" t="str">
        <f>Indeling!C67</f>
        <v>DO</v>
      </c>
      <c r="E35" s="4">
        <f>Indeling!D46</f>
        <v>0.83333333333333337</v>
      </c>
      <c r="F35">
        <f>VLOOKUP(D35,Indeling!$G$79:$H$84,2)</f>
        <v>3</v>
      </c>
      <c r="G35" t="str">
        <f>G34</f>
        <v/>
      </c>
    </row>
    <row r="36" spans="1:7">
      <c r="A36" s="4"/>
      <c r="B36" t="s">
        <v>33</v>
      </c>
      <c r="C36" t="str">
        <f>Indeling!B68</f>
        <v>Salamanders 9</v>
      </c>
      <c r="D36" s="4" t="str">
        <f>Indeling!C68</f>
        <v>MA</v>
      </c>
      <c r="E36" s="4">
        <f>Indeling!D47</f>
        <v>0.83333333333333337</v>
      </c>
      <c r="F36">
        <f>VLOOKUP(D36,Indeling!$G$79:$H$84,2)</f>
        <v>0</v>
      </c>
      <c r="G36" t="str">
        <f>G35</f>
        <v/>
      </c>
    </row>
    <row r="37" spans="1:7">
      <c r="A37" s="4"/>
      <c r="B37" t="s">
        <v>34</v>
      </c>
      <c r="C37" t="str">
        <f>Indeling!B69</f>
        <v>Taverzo 5</v>
      </c>
      <c r="D37" s="4" t="str">
        <f>Indeling!C69</f>
        <v>DO</v>
      </c>
      <c r="E37" s="4">
        <f>Indeling!D48</f>
        <v>0.84375</v>
      </c>
      <c r="F37">
        <f>VLOOKUP(D37,Indeling!$G$79:$H$84,2)</f>
        <v>3</v>
      </c>
      <c r="G37" t="str">
        <f>G36</f>
        <v/>
      </c>
    </row>
    <row r="38" spans="1:7">
      <c r="A38" s="4"/>
      <c r="B38" t="s">
        <v>35</v>
      </c>
      <c r="C38" t="str">
        <f>Indeling!B70</f>
        <v>NN Rotterdam duo 7</v>
      </c>
      <c r="D38" s="4" t="str">
        <f>Indeling!C70</f>
        <v>MA</v>
      </c>
      <c r="E38" s="4">
        <f>Indeling!D49</f>
        <v>0.83333333333333337</v>
      </c>
      <c r="F38">
        <f>VLOOKUP(D38,Indeling!$G$79:$H$84,2)</f>
        <v>0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activeCell="A2" sqref="A2:G28"/>
    </sheetView>
  </sheetViews>
  <sheetFormatPr defaultRowHeight="15"/>
  <cols>
    <col min="2" max="2" width="9.140625" hidden="1" customWidth="1"/>
    <col min="3" max="3" width="4.42578125" hidden="1" customWidth="1"/>
    <col min="4" max="4" width="4.28515625" hidden="1" customWidth="1"/>
    <col min="5" max="5" width="6.5703125" customWidth="1"/>
    <col min="6" max="6" width="18.85546875" customWidth="1"/>
    <col min="7" max="7" width="19.28515625" customWidth="1"/>
  </cols>
  <sheetData>
    <row r="1" spans="1:12">
      <c r="A1" s="1">
        <f>B1</f>
        <v>42033</v>
      </c>
      <c r="B1" s="1">
        <f>Letterprogramma!A2+VLOOKUP(C1,$B$33:$F$38,5)</f>
        <v>42033</v>
      </c>
      <c r="C1" t="str">
        <f>Letterprogramma!F2</f>
        <v>A</v>
      </c>
      <c r="D1" t="str">
        <f>Letterprogramma!G2</f>
        <v>B</v>
      </c>
      <c r="E1" s="4">
        <f t="shared" ref="E1:E30" si="0">VLOOKUP(C1,$B$33:$E$38,4)</f>
        <v>0.83333333333333337</v>
      </c>
      <c r="F1" t="str">
        <f t="shared" ref="F1:F30" si="1">VLOOKUP(C1,$B$33:$C$38,2)</f>
        <v>Vriendenschaar 7</v>
      </c>
      <c r="G1" t="str">
        <f t="shared" ref="G1:G30" si="2">VLOOKUP(D1,$B$33:$C$38,2)</f>
        <v>Alexandria '66 13</v>
      </c>
      <c r="I1" t="str">
        <f t="shared" ref="I1:I29" si="3">IF(A1=B1," ","VERPLAATST")</f>
        <v xml:space="preserve"> </v>
      </c>
      <c r="J1">
        <f>IF(MID(F1,1,12)="NN Rotterdam",1,0)</f>
        <v>0</v>
      </c>
      <c r="K1">
        <f>IF(MID(G1,1,12)="NN Rotterdam",1,0)</f>
        <v>0</v>
      </c>
      <c r="L1">
        <f>J1+K1</f>
        <v>0</v>
      </c>
    </row>
    <row r="2" spans="1:12">
      <c r="A2" s="1">
        <f t="shared" ref="A2:A29" si="4">B2</f>
        <v>42030</v>
      </c>
      <c r="B2" s="1">
        <f>Letterprogramma!A2+VLOOKUP(C2,$B$33:$F$38,5)</f>
        <v>42030</v>
      </c>
      <c r="C2" t="str">
        <f>Letterprogramma!H2</f>
        <v>C</v>
      </c>
      <c r="D2" t="str">
        <f>Letterprogramma!I2</f>
        <v>D</v>
      </c>
      <c r="E2" s="4">
        <f t="shared" si="0"/>
        <v>0.83333333333333337</v>
      </c>
      <c r="F2" t="str">
        <f t="shared" si="1"/>
        <v>Scyedam 8</v>
      </c>
      <c r="G2" t="str">
        <f t="shared" si="2"/>
        <v>NN Rotterdam duo 8</v>
      </c>
      <c r="I2" t="str">
        <f t="shared" si="3"/>
        <v xml:space="preserve"> </v>
      </c>
      <c r="J2">
        <f t="shared" ref="J2:K30" si="5">IF(MID(F2,1,12)="NN Rotterdam",1,0)</f>
        <v>0</v>
      </c>
      <c r="K2">
        <f t="shared" si="5"/>
        <v>1</v>
      </c>
      <c r="L2">
        <f t="shared" ref="L2:L30" si="6">J2+K2</f>
        <v>1</v>
      </c>
    </row>
    <row r="3" spans="1:12" hidden="1">
      <c r="A3" s="1">
        <f t="shared" si="4"/>
        <v>42030</v>
      </c>
      <c r="B3" s="1">
        <f>Letterprogramma!A2+VLOOKUP(C3,$B$33:$F$38,5)</f>
        <v>42030</v>
      </c>
      <c r="C3" t="str">
        <f>Letterprogramma!J2</f>
        <v>E</v>
      </c>
      <c r="D3" t="str">
        <f>Letterprogramma!K2</f>
        <v>F</v>
      </c>
      <c r="E3" s="4">
        <f t="shared" si="0"/>
        <v>0.84375</v>
      </c>
      <c r="F3" t="str">
        <f t="shared" si="1"/>
        <v>NTTC 7</v>
      </c>
      <c r="G3" t="str">
        <f t="shared" si="2"/>
        <v>Taveba 7</v>
      </c>
      <c r="I3" t="str">
        <f t="shared" si="3"/>
        <v xml:space="preserve"> </v>
      </c>
      <c r="J3">
        <f t="shared" si="5"/>
        <v>0</v>
      </c>
      <c r="K3">
        <f t="shared" si="5"/>
        <v>0</v>
      </c>
      <c r="L3">
        <f t="shared" si="6"/>
        <v>0</v>
      </c>
    </row>
    <row r="4" spans="1:12" hidden="1">
      <c r="A4" s="1">
        <f t="shared" si="4"/>
        <v>42037</v>
      </c>
      <c r="B4" s="1">
        <f>Letterprogramma!A3+VLOOKUP(C4,$B$33:$F$38,5)</f>
        <v>42037</v>
      </c>
      <c r="C4" t="str">
        <f>Letterprogramma!F3</f>
        <v>F</v>
      </c>
      <c r="D4" t="str">
        <f>Letterprogramma!G3</f>
        <v>A</v>
      </c>
      <c r="E4" s="4">
        <f t="shared" si="0"/>
        <v>0.83333333333333337</v>
      </c>
      <c r="F4" t="str">
        <f t="shared" si="1"/>
        <v>Taveba 7</v>
      </c>
      <c r="G4" t="str">
        <f t="shared" si="2"/>
        <v>Vriendenschaar 7</v>
      </c>
      <c r="I4" t="str">
        <f t="shared" si="3"/>
        <v xml:space="preserve"> </v>
      </c>
      <c r="J4">
        <f t="shared" si="5"/>
        <v>0</v>
      </c>
      <c r="K4">
        <f t="shared" si="5"/>
        <v>0</v>
      </c>
      <c r="L4">
        <f t="shared" si="6"/>
        <v>0</v>
      </c>
    </row>
    <row r="5" spans="1:12" hidden="1">
      <c r="A5" s="1">
        <f t="shared" si="4"/>
        <v>42039</v>
      </c>
      <c r="B5" s="1">
        <f>Letterprogramma!A3+VLOOKUP(C5,$B$33:$F$38,5)</f>
        <v>42039</v>
      </c>
      <c r="C5" t="str">
        <f>Letterprogramma!H3</f>
        <v>B</v>
      </c>
      <c r="D5" t="str">
        <f>Letterprogramma!I3</f>
        <v>C</v>
      </c>
      <c r="E5" s="4">
        <f t="shared" si="0"/>
        <v>0.83333333333333337</v>
      </c>
      <c r="F5" t="str">
        <f t="shared" si="1"/>
        <v>Alexandria '66 13</v>
      </c>
      <c r="G5" t="str">
        <f t="shared" si="2"/>
        <v>Scyedam 8</v>
      </c>
      <c r="I5" t="str">
        <f t="shared" si="3"/>
        <v xml:space="preserve"> </v>
      </c>
      <c r="J5">
        <f t="shared" si="5"/>
        <v>0</v>
      </c>
      <c r="K5">
        <f t="shared" si="5"/>
        <v>0</v>
      </c>
      <c r="L5">
        <f t="shared" si="6"/>
        <v>0</v>
      </c>
    </row>
    <row r="6" spans="1:12">
      <c r="A6" s="1">
        <f t="shared" si="4"/>
        <v>42040</v>
      </c>
      <c r="B6" s="1">
        <f>Letterprogramma!A3+VLOOKUP(C6,$B$33:$F$38,5)</f>
        <v>42040</v>
      </c>
      <c r="C6" t="str">
        <f>Letterprogramma!J3</f>
        <v>D</v>
      </c>
      <c r="D6" t="str">
        <f>Letterprogramma!K3</f>
        <v>E</v>
      </c>
      <c r="E6" s="4">
        <f t="shared" si="0"/>
        <v>0.83333333333333337</v>
      </c>
      <c r="F6" t="str">
        <f t="shared" si="1"/>
        <v>NN Rotterdam duo 8</v>
      </c>
      <c r="G6" t="str">
        <f t="shared" si="2"/>
        <v>NTTC 7</v>
      </c>
      <c r="I6" t="str">
        <f t="shared" si="3"/>
        <v xml:space="preserve"> </v>
      </c>
      <c r="J6">
        <f t="shared" si="5"/>
        <v>1</v>
      </c>
      <c r="K6">
        <f t="shared" si="5"/>
        <v>0</v>
      </c>
      <c r="L6">
        <f t="shared" si="6"/>
        <v>1</v>
      </c>
    </row>
    <row r="7" spans="1:12" hidden="1">
      <c r="A7" s="1">
        <f t="shared" si="4"/>
        <v>42054</v>
      </c>
      <c r="B7" s="1">
        <f>Letterprogramma!A4+VLOOKUP(C7,$B$33:$F$38,5)</f>
        <v>42054</v>
      </c>
      <c r="C7" t="str">
        <f>Letterprogramma!F4</f>
        <v>A</v>
      </c>
      <c r="D7" t="str">
        <f>Letterprogramma!G4</f>
        <v>C</v>
      </c>
      <c r="E7" s="4">
        <f t="shared" si="0"/>
        <v>0.83333333333333337</v>
      </c>
      <c r="F7" t="str">
        <f t="shared" si="1"/>
        <v>Vriendenschaar 7</v>
      </c>
      <c r="G7" t="str">
        <f t="shared" si="2"/>
        <v>Scyedam 8</v>
      </c>
      <c r="I7" t="str">
        <f t="shared" si="3"/>
        <v xml:space="preserve"> </v>
      </c>
      <c r="J7">
        <f t="shared" si="5"/>
        <v>0</v>
      </c>
      <c r="K7">
        <f t="shared" si="5"/>
        <v>0</v>
      </c>
      <c r="L7">
        <f t="shared" si="6"/>
        <v>0</v>
      </c>
    </row>
    <row r="8" spans="1:12" hidden="1">
      <c r="A8" s="1">
        <f t="shared" si="4"/>
        <v>42051</v>
      </c>
      <c r="B8" s="1">
        <f>Letterprogramma!A4+VLOOKUP(C8,$B$33:$F$38,5)</f>
        <v>42051</v>
      </c>
      <c r="C8" t="str">
        <f>Letterprogramma!H4</f>
        <v>E</v>
      </c>
      <c r="D8" t="str">
        <f>Letterprogramma!I4</f>
        <v>B</v>
      </c>
      <c r="E8" s="4">
        <f t="shared" si="0"/>
        <v>0.84375</v>
      </c>
      <c r="F8" t="str">
        <f t="shared" si="1"/>
        <v>NTTC 7</v>
      </c>
      <c r="G8" t="str">
        <f t="shared" si="2"/>
        <v>Alexandria '66 13</v>
      </c>
      <c r="I8" t="str">
        <f t="shared" si="3"/>
        <v xml:space="preserve"> </v>
      </c>
      <c r="J8">
        <f t="shared" si="5"/>
        <v>0</v>
      </c>
      <c r="K8">
        <f t="shared" si="5"/>
        <v>0</v>
      </c>
      <c r="L8">
        <f t="shared" si="6"/>
        <v>0</v>
      </c>
    </row>
    <row r="9" spans="1:12">
      <c r="A9" s="1">
        <f t="shared" si="4"/>
        <v>42054</v>
      </c>
      <c r="B9" s="1">
        <f>Letterprogramma!A4+VLOOKUP(C9,$B$33:$F$38,5)</f>
        <v>42054</v>
      </c>
      <c r="C9" t="str">
        <f>Letterprogramma!J4</f>
        <v>D</v>
      </c>
      <c r="D9" t="str">
        <f>Letterprogramma!K4</f>
        <v>F</v>
      </c>
      <c r="E9" s="4">
        <f t="shared" si="0"/>
        <v>0.83333333333333337</v>
      </c>
      <c r="F9" t="str">
        <f t="shared" si="1"/>
        <v>NN Rotterdam duo 8</v>
      </c>
      <c r="G9" t="str">
        <f t="shared" si="2"/>
        <v>Taveba 7</v>
      </c>
      <c r="I9" t="str">
        <f t="shared" si="3"/>
        <v xml:space="preserve"> </v>
      </c>
      <c r="J9">
        <f t="shared" si="5"/>
        <v>1</v>
      </c>
      <c r="K9">
        <f t="shared" si="5"/>
        <v>0</v>
      </c>
      <c r="L9">
        <f t="shared" si="6"/>
        <v>1</v>
      </c>
    </row>
    <row r="10" spans="1:12" hidden="1">
      <c r="A10" s="1">
        <f t="shared" si="4"/>
        <v>42072</v>
      </c>
      <c r="B10" s="1">
        <f>Letterprogramma!A5+VLOOKUP(C10,$B$33:$F$38,5)</f>
        <v>42072</v>
      </c>
      <c r="C10" t="str">
        <f>Letterprogramma!F5</f>
        <v>E</v>
      </c>
      <c r="D10" t="str">
        <f>Letterprogramma!G5</f>
        <v>A</v>
      </c>
      <c r="E10" s="4">
        <f t="shared" si="0"/>
        <v>0.84375</v>
      </c>
      <c r="F10" t="str">
        <f t="shared" si="1"/>
        <v>NTTC 7</v>
      </c>
      <c r="G10" t="str">
        <f t="shared" si="2"/>
        <v>Vriendenschaar 7</v>
      </c>
      <c r="I10" t="str">
        <f t="shared" si="3"/>
        <v xml:space="preserve"> </v>
      </c>
      <c r="J10">
        <f t="shared" si="5"/>
        <v>0</v>
      </c>
      <c r="K10">
        <f t="shared" si="5"/>
        <v>0</v>
      </c>
      <c r="L10">
        <f t="shared" si="6"/>
        <v>0</v>
      </c>
    </row>
    <row r="11" spans="1:12">
      <c r="A11" s="1">
        <f t="shared" si="4"/>
        <v>42074</v>
      </c>
      <c r="B11" s="1">
        <f>Letterprogramma!A5+VLOOKUP(C11,$B$33:$F$38,5)</f>
        <v>42074</v>
      </c>
      <c r="C11" t="str">
        <f>Letterprogramma!H5</f>
        <v>B</v>
      </c>
      <c r="D11" t="str">
        <f>Letterprogramma!I5</f>
        <v>D</v>
      </c>
      <c r="E11" s="4">
        <f t="shared" si="0"/>
        <v>0.83333333333333337</v>
      </c>
      <c r="F11" t="str">
        <f t="shared" si="1"/>
        <v>Alexandria '66 13</v>
      </c>
      <c r="G11" t="str">
        <f t="shared" si="2"/>
        <v>NN Rotterdam duo 8</v>
      </c>
      <c r="I11" t="str">
        <f t="shared" si="3"/>
        <v xml:space="preserve"> </v>
      </c>
      <c r="J11">
        <f t="shared" si="5"/>
        <v>0</v>
      </c>
      <c r="K11">
        <f t="shared" si="5"/>
        <v>1</v>
      </c>
      <c r="L11">
        <f t="shared" si="6"/>
        <v>1</v>
      </c>
    </row>
    <row r="12" spans="1:12" hidden="1">
      <c r="A12" s="1">
        <f t="shared" si="4"/>
        <v>42072</v>
      </c>
      <c r="B12" s="1">
        <f>Letterprogramma!A5+VLOOKUP(C12,$B$33:$F$38,5)</f>
        <v>42072</v>
      </c>
      <c r="C12" t="str">
        <f>Letterprogramma!J5</f>
        <v>C</v>
      </c>
      <c r="D12" t="str">
        <f>Letterprogramma!K5</f>
        <v>F</v>
      </c>
      <c r="E12" s="4">
        <f t="shared" si="0"/>
        <v>0.83333333333333337</v>
      </c>
      <c r="F12" t="str">
        <f t="shared" si="1"/>
        <v>Scyedam 8</v>
      </c>
      <c r="G12" t="str">
        <f t="shared" si="2"/>
        <v>Taveba 7</v>
      </c>
      <c r="I12" t="str">
        <f t="shared" si="3"/>
        <v xml:space="preserve"> </v>
      </c>
      <c r="J12">
        <f t="shared" si="5"/>
        <v>0</v>
      </c>
      <c r="K12">
        <f t="shared" si="5"/>
        <v>0</v>
      </c>
      <c r="L12">
        <f t="shared" si="6"/>
        <v>0</v>
      </c>
    </row>
    <row r="13" spans="1:12">
      <c r="A13" s="1">
        <f t="shared" si="4"/>
        <v>42082</v>
      </c>
      <c r="B13" s="1">
        <f>Letterprogramma!A6+VLOOKUP(C13,$B$33:$F$38,5)</f>
        <v>42082</v>
      </c>
      <c r="C13" t="str">
        <f>Letterprogramma!F6</f>
        <v>A</v>
      </c>
      <c r="D13" t="str">
        <f>Letterprogramma!G6</f>
        <v>D</v>
      </c>
      <c r="E13" s="4">
        <f t="shared" si="0"/>
        <v>0.83333333333333337</v>
      </c>
      <c r="F13" t="str">
        <f t="shared" si="1"/>
        <v>Vriendenschaar 7</v>
      </c>
      <c r="G13" t="str">
        <f t="shared" si="2"/>
        <v>NN Rotterdam duo 8</v>
      </c>
      <c r="I13" t="str">
        <f t="shared" si="3"/>
        <v xml:space="preserve"> </v>
      </c>
      <c r="J13">
        <f t="shared" si="5"/>
        <v>0</v>
      </c>
      <c r="K13">
        <f t="shared" si="5"/>
        <v>1</v>
      </c>
      <c r="L13">
        <f t="shared" si="6"/>
        <v>1</v>
      </c>
    </row>
    <row r="14" spans="1:12" hidden="1">
      <c r="A14" s="1">
        <f t="shared" si="4"/>
        <v>42079</v>
      </c>
      <c r="B14" s="1">
        <f>Letterprogramma!A6+VLOOKUP(C14,$B$33:$F$38,5)</f>
        <v>42079</v>
      </c>
      <c r="C14" t="str">
        <f>Letterprogramma!H6</f>
        <v>F</v>
      </c>
      <c r="D14" t="str">
        <f>Letterprogramma!I6</f>
        <v>B</v>
      </c>
      <c r="E14" s="4">
        <f t="shared" si="0"/>
        <v>0.83333333333333337</v>
      </c>
      <c r="F14" t="str">
        <f t="shared" si="1"/>
        <v>Taveba 7</v>
      </c>
      <c r="G14" t="str">
        <f t="shared" si="2"/>
        <v>Alexandria '66 13</v>
      </c>
      <c r="I14" t="str">
        <f t="shared" si="3"/>
        <v xml:space="preserve"> </v>
      </c>
      <c r="J14">
        <f t="shared" si="5"/>
        <v>0</v>
      </c>
      <c r="K14">
        <f t="shared" si="5"/>
        <v>0</v>
      </c>
      <c r="L14">
        <f t="shared" si="6"/>
        <v>0</v>
      </c>
    </row>
    <row r="15" spans="1:12" hidden="1">
      <c r="A15" s="1">
        <f t="shared" si="4"/>
        <v>42079</v>
      </c>
      <c r="B15" s="1">
        <f>Letterprogramma!A6+VLOOKUP(C15,$B$33:$F$38,5)</f>
        <v>42079</v>
      </c>
      <c r="C15" t="str">
        <f>Letterprogramma!J6</f>
        <v>C</v>
      </c>
      <c r="D15" t="str">
        <f>Letterprogramma!K6</f>
        <v>E</v>
      </c>
      <c r="E15" s="4">
        <f t="shared" si="0"/>
        <v>0.83333333333333337</v>
      </c>
      <c r="F15" t="str">
        <f t="shared" si="1"/>
        <v>Scyedam 8</v>
      </c>
      <c r="G15" t="str">
        <f t="shared" si="2"/>
        <v>NTTC 7</v>
      </c>
      <c r="I15" t="str">
        <f t="shared" si="3"/>
        <v xml:space="preserve"> </v>
      </c>
      <c r="J15">
        <f t="shared" si="5"/>
        <v>0</v>
      </c>
      <c r="K15">
        <f t="shared" si="5"/>
        <v>0</v>
      </c>
      <c r="L15">
        <f t="shared" si="6"/>
        <v>0</v>
      </c>
    </row>
    <row r="16" spans="1:12" hidden="1">
      <c r="A16" s="1">
        <f t="shared" si="4"/>
        <v>42088</v>
      </c>
      <c r="B16" s="1">
        <f>Letterprogramma!A7+VLOOKUP(C16,$B$33:$F$38,5)</f>
        <v>42088</v>
      </c>
      <c r="C16" t="str">
        <f>Letterprogramma!F7</f>
        <v>B</v>
      </c>
      <c r="D16" t="str">
        <f>Letterprogramma!G7</f>
        <v>A</v>
      </c>
      <c r="E16" s="4">
        <f t="shared" si="0"/>
        <v>0.83333333333333337</v>
      </c>
      <c r="F16" t="str">
        <f t="shared" si="1"/>
        <v>Alexandria '66 13</v>
      </c>
      <c r="G16" t="str">
        <f t="shared" si="2"/>
        <v>Vriendenschaar 7</v>
      </c>
      <c r="I16" t="str">
        <f t="shared" si="3"/>
        <v xml:space="preserve"> </v>
      </c>
      <c r="J16">
        <f t="shared" si="5"/>
        <v>0</v>
      </c>
      <c r="K16">
        <f t="shared" si="5"/>
        <v>0</v>
      </c>
      <c r="L16">
        <f t="shared" si="6"/>
        <v>0</v>
      </c>
    </row>
    <row r="17" spans="1:12">
      <c r="A17" s="1">
        <f t="shared" si="4"/>
        <v>42089</v>
      </c>
      <c r="B17" s="1">
        <f>Letterprogramma!A7+VLOOKUP(C17,$B$33:$F$38,5)</f>
        <v>42089</v>
      </c>
      <c r="C17" t="str">
        <f>Letterprogramma!H7</f>
        <v>D</v>
      </c>
      <c r="D17" t="str">
        <f>Letterprogramma!I7</f>
        <v>C</v>
      </c>
      <c r="E17" s="4">
        <f t="shared" si="0"/>
        <v>0.83333333333333337</v>
      </c>
      <c r="F17" t="str">
        <f t="shared" si="1"/>
        <v>NN Rotterdam duo 8</v>
      </c>
      <c r="G17" t="str">
        <f t="shared" si="2"/>
        <v>Scyedam 8</v>
      </c>
      <c r="I17" t="str">
        <f t="shared" si="3"/>
        <v xml:space="preserve"> </v>
      </c>
      <c r="J17">
        <f t="shared" si="5"/>
        <v>1</v>
      </c>
      <c r="K17">
        <f t="shared" si="5"/>
        <v>0</v>
      </c>
      <c r="L17">
        <f t="shared" si="6"/>
        <v>1</v>
      </c>
    </row>
    <row r="18" spans="1:12" hidden="1">
      <c r="A18" s="1">
        <f t="shared" si="4"/>
        <v>42086</v>
      </c>
      <c r="B18" s="1">
        <f>Letterprogramma!A7+VLOOKUP(C18,$B$33:$F$38,5)</f>
        <v>42086</v>
      </c>
      <c r="C18" t="str">
        <f>Letterprogramma!J7</f>
        <v>F</v>
      </c>
      <c r="D18" t="str">
        <f>Letterprogramma!K7</f>
        <v>E</v>
      </c>
      <c r="E18" s="4">
        <f t="shared" si="0"/>
        <v>0.83333333333333337</v>
      </c>
      <c r="F18" t="str">
        <f t="shared" si="1"/>
        <v>Taveba 7</v>
      </c>
      <c r="G18" t="str">
        <f t="shared" si="2"/>
        <v>NTTC 7</v>
      </c>
      <c r="I18" t="str">
        <f t="shared" si="3"/>
        <v xml:space="preserve"> </v>
      </c>
      <c r="J18">
        <f t="shared" si="5"/>
        <v>0</v>
      </c>
      <c r="K18">
        <f t="shared" si="5"/>
        <v>0</v>
      </c>
      <c r="L18">
        <f t="shared" si="6"/>
        <v>0</v>
      </c>
    </row>
    <row r="19" spans="1:12" hidden="1">
      <c r="A19" s="1">
        <f t="shared" si="4"/>
        <v>42096</v>
      </c>
      <c r="B19" s="1">
        <f>Letterprogramma!A8+VLOOKUP(C19,$B$33:$F$38,5)</f>
        <v>42096</v>
      </c>
      <c r="C19" t="str">
        <f>Letterprogramma!F8</f>
        <v>A</v>
      </c>
      <c r="D19" t="str">
        <f>Letterprogramma!G8</f>
        <v>F</v>
      </c>
      <c r="E19" s="4">
        <f t="shared" si="0"/>
        <v>0.83333333333333337</v>
      </c>
      <c r="F19" t="str">
        <f t="shared" si="1"/>
        <v>Vriendenschaar 7</v>
      </c>
      <c r="G19" t="str">
        <f t="shared" si="2"/>
        <v>Taveba 7</v>
      </c>
      <c r="I19" t="str">
        <f t="shared" si="3"/>
        <v xml:space="preserve"> </v>
      </c>
      <c r="J19">
        <f t="shared" si="5"/>
        <v>0</v>
      </c>
      <c r="K19">
        <f t="shared" si="5"/>
        <v>0</v>
      </c>
      <c r="L19">
        <f t="shared" si="6"/>
        <v>0</v>
      </c>
    </row>
    <row r="20" spans="1:12" hidden="1">
      <c r="A20" s="1">
        <f t="shared" si="4"/>
        <v>42093</v>
      </c>
      <c r="B20" s="1">
        <f>Letterprogramma!A8+VLOOKUP(C20,$B$33:$F$38,5)</f>
        <v>42093</v>
      </c>
      <c r="C20" t="str">
        <f>Letterprogramma!H8</f>
        <v>C</v>
      </c>
      <c r="D20" t="str">
        <f>Letterprogramma!I8</f>
        <v>B</v>
      </c>
      <c r="E20" s="4">
        <f t="shared" si="0"/>
        <v>0.83333333333333337</v>
      </c>
      <c r="F20" t="str">
        <f t="shared" si="1"/>
        <v>Scyedam 8</v>
      </c>
      <c r="G20" t="str">
        <f t="shared" si="2"/>
        <v>Alexandria '66 13</v>
      </c>
      <c r="I20" t="str">
        <f t="shared" si="3"/>
        <v xml:space="preserve"> </v>
      </c>
      <c r="J20">
        <f t="shared" si="5"/>
        <v>0</v>
      </c>
      <c r="K20">
        <f t="shared" si="5"/>
        <v>0</v>
      </c>
      <c r="L20">
        <f t="shared" si="6"/>
        <v>0</v>
      </c>
    </row>
    <row r="21" spans="1:12">
      <c r="A21" s="1">
        <f t="shared" si="4"/>
        <v>42093</v>
      </c>
      <c r="B21" s="1">
        <f>Letterprogramma!A8+VLOOKUP(C21,$B$33:$F$38,5)</f>
        <v>42093</v>
      </c>
      <c r="C21" t="str">
        <f>Letterprogramma!J8</f>
        <v>E</v>
      </c>
      <c r="D21" t="str">
        <f>Letterprogramma!K8</f>
        <v>D</v>
      </c>
      <c r="E21" s="4">
        <f t="shared" si="0"/>
        <v>0.84375</v>
      </c>
      <c r="F21" t="str">
        <f t="shared" si="1"/>
        <v>NTTC 7</v>
      </c>
      <c r="G21" t="str">
        <f t="shared" si="2"/>
        <v>NN Rotterdam duo 8</v>
      </c>
      <c r="I21" t="str">
        <f t="shared" si="3"/>
        <v xml:space="preserve"> </v>
      </c>
      <c r="J21">
        <f t="shared" si="5"/>
        <v>0</v>
      </c>
      <c r="K21">
        <f t="shared" si="5"/>
        <v>1</v>
      </c>
      <c r="L21">
        <f t="shared" si="6"/>
        <v>1</v>
      </c>
    </row>
    <row r="22" spans="1:12" hidden="1">
      <c r="A22" s="1">
        <f t="shared" si="4"/>
        <v>42100</v>
      </c>
      <c r="B22" s="1">
        <f>Letterprogramma!A9+VLOOKUP(C22,$B$33:$F$38,5)</f>
        <v>42100</v>
      </c>
      <c r="C22" t="str">
        <f>Letterprogramma!F9</f>
        <v>C</v>
      </c>
      <c r="D22" t="str">
        <f>Letterprogramma!G9</f>
        <v>A</v>
      </c>
      <c r="E22" s="4">
        <f t="shared" si="0"/>
        <v>0.83333333333333337</v>
      </c>
      <c r="F22" t="str">
        <f t="shared" si="1"/>
        <v>Scyedam 8</v>
      </c>
      <c r="G22" t="str">
        <f t="shared" si="2"/>
        <v>Vriendenschaar 7</v>
      </c>
      <c r="I22" t="str">
        <f t="shared" si="3"/>
        <v xml:space="preserve"> </v>
      </c>
      <c r="J22">
        <f t="shared" si="5"/>
        <v>0</v>
      </c>
      <c r="K22">
        <f t="shared" si="5"/>
        <v>0</v>
      </c>
      <c r="L22">
        <f t="shared" si="6"/>
        <v>0</v>
      </c>
    </row>
    <row r="23" spans="1:12" hidden="1">
      <c r="A23" s="1">
        <f t="shared" si="4"/>
        <v>42102</v>
      </c>
      <c r="B23" s="1">
        <f>Letterprogramma!A9+VLOOKUP(C23,$B$33:$F$38,5)</f>
        <v>42102</v>
      </c>
      <c r="C23" t="str">
        <f>Letterprogramma!H9</f>
        <v>B</v>
      </c>
      <c r="D23" t="str">
        <f>Letterprogramma!I9</f>
        <v>E</v>
      </c>
      <c r="E23" s="4">
        <f t="shared" si="0"/>
        <v>0.83333333333333337</v>
      </c>
      <c r="F23" t="str">
        <f t="shared" si="1"/>
        <v>Alexandria '66 13</v>
      </c>
      <c r="G23" t="str">
        <f t="shared" si="2"/>
        <v>NTTC 7</v>
      </c>
      <c r="I23" t="str">
        <f t="shared" si="3"/>
        <v xml:space="preserve"> </v>
      </c>
      <c r="J23">
        <f t="shared" si="5"/>
        <v>0</v>
      </c>
      <c r="K23">
        <f t="shared" si="5"/>
        <v>0</v>
      </c>
      <c r="L23">
        <f t="shared" si="6"/>
        <v>0</v>
      </c>
    </row>
    <row r="24" spans="1:12">
      <c r="A24" s="1">
        <f>B24+28</f>
        <v>42128</v>
      </c>
      <c r="B24" s="1">
        <f>Letterprogramma!A9+VLOOKUP(C24,$B$33:$F$38,5)</f>
        <v>42100</v>
      </c>
      <c r="C24" t="str">
        <f>Letterprogramma!J9</f>
        <v>F</v>
      </c>
      <c r="D24" t="str">
        <f>Letterprogramma!K9</f>
        <v>D</v>
      </c>
      <c r="E24" s="4">
        <f t="shared" si="0"/>
        <v>0.83333333333333337</v>
      </c>
      <c r="F24" t="str">
        <f t="shared" si="1"/>
        <v>Taveba 7</v>
      </c>
      <c r="G24" t="str">
        <f t="shared" si="2"/>
        <v>NN Rotterdam duo 8</v>
      </c>
      <c r="I24" t="str">
        <f t="shared" si="3"/>
        <v>VERPLAATST</v>
      </c>
      <c r="J24">
        <f t="shared" si="5"/>
        <v>0</v>
      </c>
      <c r="K24">
        <f t="shared" si="5"/>
        <v>1</v>
      </c>
      <c r="L24">
        <f t="shared" si="6"/>
        <v>1</v>
      </c>
    </row>
    <row r="25" spans="1:12" hidden="1">
      <c r="A25" s="1">
        <f>B25</f>
        <v>42110</v>
      </c>
      <c r="B25" s="1">
        <f>Letterprogramma!A10+VLOOKUP(C25,$B$33:$F$38,5)</f>
        <v>42110</v>
      </c>
      <c r="C25" t="str">
        <f>Letterprogramma!F10</f>
        <v>A</v>
      </c>
      <c r="D25" t="str">
        <f>Letterprogramma!G10</f>
        <v>E</v>
      </c>
      <c r="E25" s="4">
        <f t="shared" si="0"/>
        <v>0.83333333333333337</v>
      </c>
      <c r="F25" t="str">
        <f t="shared" si="1"/>
        <v>Vriendenschaar 7</v>
      </c>
      <c r="G25" t="str">
        <f t="shared" si="2"/>
        <v>NTTC 7</v>
      </c>
      <c r="I25" t="str">
        <f t="shared" si="3"/>
        <v xml:space="preserve"> </v>
      </c>
      <c r="J25">
        <f t="shared" si="5"/>
        <v>0</v>
      </c>
      <c r="K25">
        <f t="shared" si="5"/>
        <v>0</v>
      </c>
      <c r="L25">
        <f t="shared" si="6"/>
        <v>0</v>
      </c>
    </row>
    <row r="26" spans="1:12">
      <c r="A26" s="1">
        <f t="shared" si="4"/>
        <v>42110</v>
      </c>
      <c r="B26" s="1">
        <f>Letterprogramma!A10+VLOOKUP(C26,$B$33:$F$38,5)</f>
        <v>42110</v>
      </c>
      <c r="C26" t="str">
        <f>Letterprogramma!H10</f>
        <v>D</v>
      </c>
      <c r="D26" t="str">
        <f>Letterprogramma!I10</f>
        <v>B</v>
      </c>
      <c r="E26" s="4">
        <f t="shared" si="0"/>
        <v>0.83333333333333337</v>
      </c>
      <c r="F26" t="str">
        <f t="shared" si="1"/>
        <v>NN Rotterdam duo 8</v>
      </c>
      <c r="G26" t="str">
        <f t="shared" si="2"/>
        <v>Alexandria '66 13</v>
      </c>
      <c r="I26" t="str">
        <f t="shared" si="3"/>
        <v xml:space="preserve"> </v>
      </c>
      <c r="J26">
        <f t="shared" si="5"/>
        <v>1</v>
      </c>
      <c r="K26">
        <f t="shared" si="5"/>
        <v>0</v>
      </c>
      <c r="L26">
        <f t="shared" si="6"/>
        <v>1</v>
      </c>
    </row>
    <row r="27" spans="1:12" hidden="1">
      <c r="A27" s="1">
        <f t="shared" si="4"/>
        <v>42107</v>
      </c>
      <c r="B27" s="1">
        <f>Letterprogramma!A10+VLOOKUP(C27,$B$33:$F$38,5)</f>
        <v>42107</v>
      </c>
      <c r="C27" t="str">
        <f>Letterprogramma!J10</f>
        <v>F</v>
      </c>
      <c r="D27" t="str">
        <f>Letterprogramma!K10</f>
        <v>C</v>
      </c>
      <c r="E27" s="4">
        <f t="shared" si="0"/>
        <v>0.83333333333333337</v>
      </c>
      <c r="F27" t="str">
        <f t="shared" si="1"/>
        <v>Taveba 7</v>
      </c>
      <c r="G27" t="str">
        <f t="shared" si="2"/>
        <v>Scyedam 8</v>
      </c>
      <c r="I27" t="str">
        <f t="shared" si="3"/>
        <v xml:space="preserve"> </v>
      </c>
      <c r="J27">
        <f t="shared" si="5"/>
        <v>0</v>
      </c>
      <c r="K27">
        <f t="shared" si="5"/>
        <v>0</v>
      </c>
      <c r="L27">
        <f t="shared" si="6"/>
        <v>0</v>
      </c>
    </row>
    <row r="28" spans="1:12">
      <c r="A28" s="1">
        <f t="shared" si="4"/>
        <v>42117</v>
      </c>
      <c r="B28" s="1">
        <f>Letterprogramma!A11+VLOOKUP(C28,$B$33:$F$38,5)</f>
        <v>42117</v>
      </c>
      <c r="C28" t="str">
        <f>Letterprogramma!F11</f>
        <v>D</v>
      </c>
      <c r="D28" t="str">
        <f>Letterprogramma!G11</f>
        <v>A</v>
      </c>
      <c r="E28" s="4">
        <f t="shared" si="0"/>
        <v>0.83333333333333337</v>
      </c>
      <c r="F28" t="str">
        <f t="shared" si="1"/>
        <v>NN Rotterdam duo 8</v>
      </c>
      <c r="G28" t="str">
        <f t="shared" si="2"/>
        <v>Vriendenschaar 7</v>
      </c>
      <c r="I28" t="str">
        <f t="shared" si="3"/>
        <v xml:space="preserve"> </v>
      </c>
      <c r="J28">
        <f t="shared" si="5"/>
        <v>1</v>
      </c>
      <c r="K28">
        <f t="shared" si="5"/>
        <v>0</v>
      </c>
      <c r="L28">
        <f t="shared" si="6"/>
        <v>1</v>
      </c>
    </row>
    <row r="29" spans="1:12" hidden="1">
      <c r="A29" s="1">
        <f t="shared" si="4"/>
        <v>42116</v>
      </c>
      <c r="B29" s="1">
        <f>Letterprogramma!A11+VLOOKUP(C29,$B$33:$F$38,5)</f>
        <v>42116</v>
      </c>
      <c r="C29" t="str">
        <f>Letterprogramma!H11</f>
        <v>B</v>
      </c>
      <c r="D29" t="str">
        <f>Letterprogramma!I11</f>
        <v>F</v>
      </c>
      <c r="E29" s="4">
        <f t="shared" si="0"/>
        <v>0.83333333333333337</v>
      </c>
      <c r="F29" t="str">
        <f t="shared" si="1"/>
        <v>Alexandria '66 13</v>
      </c>
      <c r="G29" t="str">
        <f t="shared" si="2"/>
        <v>Taveba 7</v>
      </c>
      <c r="I29" t="str">
        <f t="shared" si="3"/>
        <v xml:space="preserve"> </v>
      </c>
      <c r="J29">
        <f t="shared" si="5"/>
        <v>0</v>
      </c>
      <c r="K29">
        <f t="shared" si="5"/>
        <v>0</v>
      </c>
      <c r="L29">
        <f t="shared" si="6"/>
        <v>0</v>
      </c>
    </row>
    <row r="30" spans="1:12" hidden="1">
      <c r="A30" s="1">
        <f>B30</f>
        <v>42114</v>
      </c>
      <c r="B30" s="1">
        <f>Letterprogramma!A11+VLOOKUP(C30,$B$33:$F$38,5)</f>
        <v>42114</v>
      </c>
      <c r="C30" t="str">
        <f>Letterprogramma!J11</f>
        <v>E</v>
      </c>
      <c r="D30" t="str">
        <f>Letterprogramma!K11</f>
        <v>C</v>
      </c>
      <c r="E30" s="4">
        <f t="shared" si="0"/>
        <v>0.84375</v>
      </c>
      <c r="F30" t="str">
        <f t="shared" si="1"/>
        <v>NTTC 7</v>
      </c>
      <c r="G30" t="str">
        <f t="shared" si="2"/>
        <v>Scyedam 8</v>
      </c>
      <c r="I30" t="str">
        <f>IF(A30=B30," ","VERPLAATST")</f>
        <v xml:space="preserve"> </v>
      </c>
      <c r="J30">
        <f t="shared" si="5"/>
        <v>0</v>
      </c>
      <c r="K30">
        <f t="shared" si="5"/>
        <v>0</v>
      </c>
      <c r="L30">
        <f t="shared" si="6"/>
        <v>0</v>
      </c>
    </row>
    <row r="32" spans="1:12">
      <c r="B32">
        <f>Indeling!A71</f>
        <v>6</v>
      </c>
      <c r="C32">
        <f>Indeling!A71</f>
        <v>6</v>
      </c>
      <c r="D32" t="str">
        <f>Indeling!B71</f>
        <v>klasse - Poule E</v>
      </c>
    </row>
    <row r="33" spans="1:7">
      <c r="A33" s="4"/>
      <c r="B33" t="s">
        <v>30</v>
      </c>
      <c r="C33" t="str">
        <f>Indeling!B72</f>
        <v>Vriendenschaar 7</v>
      </c>
      <c r="D33" s="4" t="str">
        <f>Indeling!C72</f>
        <v>DO</v>
      </c>
      <c r="E33" s="4">
        <f>Indeling!D44</f>
        <v>0.83333333333333337</v>
      </c>
      <c r="F33">
        <f>VLOOKUP(D33,Indeling!$G$79:$H$84,2)</f>
        <v>3</v>
      </c>
      <c r="G33" t="str">
        <f>MID(B32,12,1)</f>
        <v/>
      </c>
    </row>
    <row r="34" spans="1:7">
      <c r="A34" s="4"/>
      <c r="B34" t="s">
        <v>31</v>
      </c>
      <c r="C34" t="str">
        <f>Indeling!B73</f>
        <v>Alexandria '66 13</v>
      </c>
      <c r="D34" s="4" t="str">
        <f>Indeling!C73</f>
        <v>WO</v>
      </c>
      <c r="E34" s="4">
        <f>Indeling!D45</f>
        <v>0.83333333333333337</v>
      </c>
      <c r="F34">
        <f>VLOOKUP(D34,Indeling!$G$79:$H$84,2)</f>
        <v>2</v>
      </c>
      <c r="G34" t="str">
        <f>G33</f>
        <v/>
      </c>
    </row>
    <row r="35" spans="1:7">
      <c r="A35" s="4"/>
      <c r="B35" t="s">
        <v>32</v>
      </c>
      <c r="C35" t="str">
        <f>Indeling!B74</f>
        <v>Scyedam 8</v>
      </c>
      <c r="D35" s="4" t="str">
        <f>Indeling!C74</f>
        <v>MA</v>
      </c>
      <c r="E35" s="4">
        <f>Indeling!D46</f>
        <v>0.83333333333333337</v>
      </c>
      <c r="F35">
        <f>VLOOKUP(D35,Indeling!$G$79:$H$84,2)</f>
        <v>0</v>
      </c>
      <c r="G35" t="str">
        <f>G34</f>
        <v/>
      </c>
    </row>
    <row r="36" spans="1:7">
      <c r="A36" s="4"/>
      <c r="B36" t="s">
        <v>33</v>
      </c>
      <c r="C36" t="str">
        <f>Indeling!B75</f>
        <v>NN Rotterdam duo 8</v>
      </c>
      <c r="D36" s="4" t="str">
        <f>Indeling!C75</f>
        <v>DO</v>
      </c>
      <c r="E36" s="4">
        <f>Indeling!D47</f>
        <v>0.83333333333333337</v>
      </c>
      <c r="F36">
        <f>VLOOKUP(D36,Indeling!$G$79:$H$84,2)</f>
        <v>3</v>
      </c>
      <c r="G36" t="str">
        <f>G35</f>
        <v/>
      </c>
    </row>
    <row r="37" spans="1:7">
      <c r="A37" s="4"/>
      <c r="B37" t="s">
        <v>34</v>
      </c>
      <c r="C37" t="str">
        <f>Indeling!B76</f>
        <v>NTTC 7</v>
      </c>
      <c r="D37" s="4" t="str">
        <f>Indeling!C76</f>
        <v>MA</v>
      </c>
      <c r="E37" s="4">
        <f>Indeling!D48</f>
        <v>0.84375</v>
      </c>
      <c r="F37">
        <f>VLOOKUP(D37,Indeling!$G$79:$H$84,2)</f>
        <v>0</v>
      </c>
      <c r="G37" t="str">
        <f>G36</f>
        <v/>
      </c>
    </row>
    <row r="38" spans="1:7">
      <c r="A38" s="4"/>
      <c r="B38" t="s">
        <v>35</v>
      </c>
      <c r="C38" t="str">
        <f>Indeling!B77</f>
        <v>Taveba 7</v>
      </c>
      <c r="D38" s="4" t="str">
        <f>Indeling!C77</f>
        <v>MA</v>
      </c>
      <c r="E38" s="4">
        <f>Indeling!D49</f>
        <v>0.83333333333333337</v>
      </c>
      <c r="F38">
        <f>VLOOKUP(D38,Indeling!$G$79:$H$84,2)</f>
        <v>0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sqref="A1:G28"/>
    </sheetView>
  </sheetViews>
  <sheetFormatPr defaultRowHeight="15"/>
  <cols>
    <col min="2" max="2" width="9.140625" hidden="1" customWidth="1"/>
    <col min="3" max="3" width="4.42578125" hidden="1" customWidth="1"/>
    <col min="4" max="4" width="4.28515625" hidden="1" customWidth="1"/>
    <col min="5" max="5" width="6.5703125" customWidth="1"/>
    <col min="6" max="6" width="18.85546875" customWidth="1"/>
    <col min="7" max="7" width="19.28515625" customWidth="1"/>
  </cols>
  <sheetData>
    <row r="1" spans="1:12">
      <c r="A1" s="1">
        <f>B1</f>
        <v>42033</v>
      </c>
      <c r="B1" s="1">
        <f>Letterprogramma!A2+VLOOKUP(C1,$B$33:$F$38,5)</f>
        <v>42033</v>
      </c>
      <c r="C1" t="str">
        <f>Letterprogramma!F2</f>
        <v>A</v>
      </c>
      <c r="D1" t="str">
        <f>Letterprogramma!G2</f>
        <v>B</v>
      </c>
      <c r="E1" s="4">
        <f t="shared" ref="E1:E30" si="0">VLOOKUP(C1,$B$33:$D$38,3)</f>
        <v>0.83333333333333337</v>
      </c>
      <c r="F1" t="str">
        <f t="shared" ref="F1:G30" si="1">VLOOKUP(C1,$B$33:$C$38,2)</f>
        <v>NN Rotterdam duo 9</v>
      </c>
      <c r="G1" t="str">
        <f t="shared" si="1"/>
        <v>NKF/Prysmian 1</v>
      </c>
      <c r="J1">
        <f>IF(MID(F1,1,12)="NN Rotterdam",1,0)</f>
        <v>1</v>
      </c>
      <c r="K1">
        <f>IF(MID(G1,1,12)="NN Rotterdam",1,0)</f>
        <v>0</v>
      </c>
      <c r="L1">
        <f>J1+K1</f>
        <v>1</v>
      </c>
    </row>
    <row r="2" spans="1:12" hidden="1">
      <c r="A2" s="1">
        <f t="shared" ref="A2:A29" si="2">B2</f>
        <v>42031</v>
      </c>
      <c r="B2" s="1">
        <f>Letterprogramma!A2+VLOOKUP(C2,$B$33:$F$38,5)</f>
        <v>42031</v>
      </c>
      <c r="C2" t="str">
        <f>Letterprogramma!H2</f>
        <v>C</v>
      </c>
      <c r="D2" t="str">
        <f>Letterprogramma!I2</f>
        <v>D</v>
      </c>
      <c r="E2" s="4">
        <f t="shared" si="0"/>
        <v>0.83333333333333337</v>
      </c>
      <c r="F2" t="str">
        <f t="shared" si="1"/>
        <v>Pijnacker 5</v>
      </c>
      <c r="G2" t="str">
        <f t="shared" si="1"/>
        <v>VVV 12</v>
      </c>
      <c r="I2" t="str">
        <f t="shared" ref="I2:I29" si="3">IF(A2=B2," ","VERPLAATST")</f>
        <v xml:space="preserve"> </v>
      </c>
      <c r="J2">
        <f t="shared" ref="J2:K30" si="4">IF(MID(F2,1,12)="NN Rotterdam",1,0)</f>
        <v>0</v>
      </c>
      <c r="K2">
        <f t="shared" si="4"/>
        <v>0</v>
      </c>
      <c r="L2">
        <f t="shared" ref="L2:L30" si="5">J2+K2</f>
        <v>0</v>
      </c>
    </row>
    <row r="3" spans="1:12" hidden="1">
      <c r="A3" s="1">
        <f t="shared" si="2"/>
        <v>42033</v>
      </c>
      <c r="B3" s="1">
        <f>Letterprogramma!A2+VLOOKUP(C3,$B$33:$F$38,5)</f>
        <v>42033</v>
      </c>
      <c r="C3" t="str">
        <f>Letterprogramma!J2</f>
        <v>E</v>
      </c>
      <c r="D3" t="str">
        <f>Letterprogramma!K2</f>
        <v>F</v>
      </c>
      <c r="E3" s="4">
        <f t="shared" si="0"/>
        <v>0.83333333333333337</v>
      </c>
      <c r="F3" t="str">
        <f t="shared" si="1"/>
        <v>DVC 3</v>
      </c>
      <c r="G3" t="str">
        <f t="shared" si="1"/>
        <v>SIOK 3</v>
      </c>
      <c r="I3" t="str">
        <f t="shared" si="3"/>
        <v xml:space="preserve"> </v>
      </c>
      <c r="J3">
        <f t="shared" si="4"/>
        <v>0</v>
      </c>
      <c r="K3">
        <f t="shared" si="4"/>
        <v>0</v>
      </c>
      <c r="L3">
        <f t="shared" si="5"/>
        <v>0</v>
      </c>
    </row>
    <row r="4" spans="1:12">
      <c r="A4" s="1">
        <f t="shared" si="2"/>
        <v>42040</v>
      </c>
      <c r="B4" s="1">
        <f>Letterprogramma!A3+VLOOKUP(C4,$B$33:$F$38,5)</f>
        <v>42040</v>
      </c>
      <c r="C4" t="str">
        <f>Letterprogramma!F3</f>
        <v>F</v>
      </c>
      <c r="D4" t="str">
        <f>Letterprogramma!G3</f>
        <v>A</v>
      </c>
      <c r="E4" s="4">
        <f t="shared" si="0"/>
        <v>0.83333333333333337</v>
      </c>
      <c r="F4" t="str">
        <f t="shared" si="1"/>
        <v>SIOK 3</v>
      </c>
      <c r="G4" t="str">
        <f t="shared" si="1"/>
        <v>NN Rotterdam duo 9</v>
      </c>
      <c r="I4" t="str">
        <f t="shared" si="3"/>
        <v xml:space="preserve"> </v>
      </c>
      <c r="J4">
        <f t="shared" si="4"/>
        <v>0</v>
      </c>
      <c r="K4">
        <f t="shared" si="4"/>
        <v>1</v>
      </c>
      <c r="L4">
        <f t="shared" si="5"/>
        <v>1</v>
      </c>
    </row>
    <row r="5" spans="1:12" hidden="1">
      <c r="A5" s="1">
        <f t="shared" si="2"/>
        <v>42038</v>
      </c>
      <c r="B5" s="1">
        <f>Letterprogramma!A3+VLOOKUP(C5,$B$33:$F$38,5)</f>
        <v>42038</v>
      </c>
      <c r="C5" t="str">
        <f>Letterprogramma!H3</f>
        <v>B</v>
      </c>
      <c r="D5" t="str">
        <f>Letterprogramma!I3</f>
        <v>C</v>
      </c>
      <c r="E5" s="4">
        <f t="shared" si="0"/>
        <v>0.8125</v>
      </c>
      <c r="F5" t="str">
        <f t="shared" si="1"/>
        <v>NKF/Prysmian 1</v>
      </c>
      <c r="G5" t="str">
        <f t="shared" si="1"/>
        <v>Pijnacker 5</v>
      </c>
      <c r="I5" t="str">
        <f t="shared" si="3"/>
        <v xml:space="preserve"> </v>
      </c>
      <c r="J5">
        <f t="shared" si="4"/>
        <v>0</v>
      </c>
      <c r="K5">
        <f t="shared" si="4"/>
        <v>0</v>
      </c>
      <c r="L5">
        <f t="shared" si="5"/>
        <v>0</v>
      </c>
    </row>
    <row r="6" spans="1:12" hidden="1">
      <c r="A6" s="1">
        <f t="shared" si="2"/>
        <v>42040</v>
      </c>
      <c r="B6" s="1">
        <f>Letterprogramma!A3+VLOOKUP(C6,$B$33:$F$38,5)</f>
        <v>42040</v>
      </c>
      <c r="C6" t="str">
        <f>Letterprogramma!J3</f>
        <v>D</v>
      </c>
      <c r="D6" t="str">
        <f>Letterprogramma!K3</f>
        <v>E</v>
      </c>
      <c r="E6" s="4">
        <f t="shared" si="0"/>
        <v>0.84375</v>
      </c>
      <c r="F6" t="str">
        <f t="shared" si="1"/>
        <v>VVV 12</v>
      </c>
      <c r="G6" t="str">
        <f t="shared" si="1"/>
        <v>DVC 3</v>
      </c>
      <c r="I6" t="str">
        <f t="shared" si="3"/>
        <v xml:space="preserve"> </v>
      </c>
      <c r="J6">
        <f t="shared" si="4"/>
        <v>0</v>
      </c>
      <c r="K6">
        <f t="shared" si="4"/>
        <v>0</v>
      </c>
      <c r="L6">
        <f t="shared" si="5"/>
        <v>0</v>
      </c>
    </row>
    <row r="7" spans="1:12">
      <c r="A7" s="1">
        <f t="shared" si="2"/>
        <v>42054</v>
      </c>
      <c r="B7" s="1">
        <f>Letterprogramma!A4+VLOOKUP(C7,$B$33:$F$38,5)</f>
        <v>42054</v>
      </c>
      <c r="C7" t="str">
        <f>Letterprogramma!F4</f>
        <v>A</v>
      </c>
      <c r="D7" t="str">
        <f>Letterprogramma!G4</f>
        <v>C</v>
      </c>
      <c r="E7" s="4">
        <f t="shared" si="0"/>
        <v>0.83333333333333337</v>
      </c>
      <c r="F7" t="str">
        <f t="shared" si="1"/>
        <v>NN Rotterdam duo 9</v>
      </c>
      <c r="G7" t="str">
        <f t="shared" si="1"/>
        <v>Pijnacker 5</v>
      </c>
      <c r="I7" t="str">
        <f t="shared" si="3"/>
        <v xml:space="preserve"> </v>
      </c>
      <c r="J7">
        <f t="shared" si="4"/>
        <v>1</v>
      </c>
      <c r="K7">
        <f t="shared" si="4"/>
        <v>0</v>
      </c>
      <c r="L7">
        <f t="shared" si="5"/>
        <v>1</v>
      </c>
    </row>
    <row r="8" spans="1:12" hidden="1">
      <c r="A8" s="1">
        <f t="shared" si="2"/>
        <v>42054</v>
      </c>
      <c r="B8" s="1">
        <f>Letterprogramma!A4+VLOOKUP(C8,$B$33:$F$38,5)</f>
        <v>42054</v>
      </c>
      <c r="C8" t="str">
        <f>Letterprogramma!H4</f>
        <v>E</v>
      </c>
      <c r="D8" t="str">
        <f>Letterprogramma!I4</f>
        <v>B</v>
      </c>
      <c r="E8" s="4">
        <f t="shared" si="0"/>
        <v>0.83333333333333337</v>
      </c>
      <c r="F8" t="str">
        <f t="shared" si="1"/>
        <v>DVC 3</v>
      </c>
      <c r="G8" t="str">
        <f t="shared" si="1"/>
        <v>NKF/Prysmian 1</v>
      </c>
      <c r="I8" t="str">
        <f t="shared" si="3"/>
        <v xml:space="preserve"> </v>
      </c>
      <c r="J8">
        <f t="shared" si="4"/>
        <v>0</v>
      </c>
      <c r="K8">
        <f t="shared" si="4"/>
        <v>0</v>
      </c>
      <c r="L8">
        <f t="shared" si="5"/>
        <v>0</v>
      </c>
    </row>
    <row r="9" spans="1:12" hidden="1">
      <c r="A9" s="1">
        <f t="shared" si="2"/>
        <v>42054</v>
      </c>
      <c r="B9" s="1">
        <f>Letterprogramma!A4+VLOOKUP(C9,$B$33:$F$38,5)</f>
        <v>42054</v>
      </c>
      <c r="C9" t="str">
        <f>Letterprogramma!J4</f>
        <v>D</v>
      </c>
      <c r="D9" t="str">
        <f>Letterprogramma!K4</f>
        <v>F</v>
      </c>
      <c r="E9" s="4">
        <f t="shared" si="0"/>
        <v>0.84375</v>
      </c>
      <c r="F9" t="str">
        <f t="shared" si="1"/>
        <v>VVV 12</v>
      </c>
      <c r="G9" t="str">
        <f t="shared" si="1"/>
        <v>SIOK 3</v>
      </c>
      <c r="I9" t="str">
        <f t="shared" si="3"/>
        <v xml:space="preserve"> </v>
      </c>
      <c r="J9">
        <f t="shared" si="4"/>
        <v>0</v>
      </c>
      <c r="K9">
        <f t="shared" si="4"/>
        <v>0</v>
      </c>
      <c r="L9">
        <f t="shared" si="5"/>
        <v>0</v>
      </c>
    </row>
    <row r="10" spans="1:12">
      <c r="A10" s="1">
        <f t="shared" si="2"/>
        <v>42075</v>
      </c>
      <c r="B10" s="1">
        <f>Letterprogramma!A5+VLOOKUP(C10,$B$33:$F$38,5)</f>
        <v>42075</v>
      </c>
      <c r="C10" t="str">
        <f>Letterprogramma!F5</f>
        <v>E</v>
      </c>
      <c r="D10" t="str">
        <f>Letterprogramma!G5</f>
        <v>A</v>
      </c>
      <c r="E10" s="4">
        <f>VLOOKUP(C10,$B$33:$D$38,3)</f>
        <v>0.83333333333333337</v>
      </c>
      <c r="F10" t="str">
        <f t="shared" si="1"/>
        <v>DVC 3</v>
      </c>
      <c r="G10" t="str">
        <f t="shared" si="1"/>
        <v>NN Rotterdam duo 9</v>
      </c>
      <c r="I10" t="str">
        <f t="shared" si="3"/>
        <v xml:space="preserve"> </v>
      </c>
      <c r="J10">
        <f t="shared" si="4"/>
        <v>0</v>
      </c>
      <c r="K10">
        <f t="shared" si="4"/>
        <v>1</v>
      </c>
      <c r="L10">
        <f t="shared" si="5"/>
        <v>1</v>
      </c>
    </row>
    <row r="11" spans="1:12" hidden="1">
      <c r="A11" s="1">
        <f t="shared" si="2"/>
        <v>42073</v>
      </c>
      <c r="B11" s="1">
        <f>Letterprogramma!A5+VLOOKUP(C11,$B$33:$F$38,5)</f>
        <v>42073</v>
      </c>
      <c r="C11" t="str">
        <f>Letterprogramma!H5</f>
        <v>B</v>
      </c>
      <c r="D11" t="str">
        <f>Letterprogramma!I5</f>
        <v>D</v>
      </c>
      <c r="E11" s="4">
        <f>VLOOKUP(C11,$B$33:$D$38,3)</f>
        <v>0.8125</v>
      </c>
      <c r="F11" t="str">
        <f t="shared" si="1"/>
        <v>NKF/Prysmian 1</v>
      </c>
      <c r="G11" t="str">
        <f t="shared" si="1"/>
        <v>VVV 12</v>
      </c>
      <c r="I11" t="str">
        <f t="shared" si="3"/>
        <v xml:space="preserve"> </v>
      </c>
      <c r="J11">
        <f t="shared" si="4"/>
        <v>0</v>
      </c>
      <c r="K11">
        <f t="shared" si="4"/>
        <v>0</v>
      </c>
      <c r="L11">
        <f t="shared" si="5"/>
        <v>0</v>
      </c>
    </row>
    <row r="12" spans="1:12" hidden="1">
      <c r="A12" s="1">
        <f t="shared" si="2"/>
        <v>42073</v>
      </c>
      <c r="B12" s="1">
        <f>Letterprogramma!A5+VLOOKUP(C12,$B$33:$F$38,5)</f>
        <v>42073</v>
      </c>
      <c r="C12" t="str">
        <f>Letterprogramma!J5</f>
        <v>C</v>
      </c>
      <c r="D12" t="str">
        <f>Letterprogramma!K5</f>
        <v>F</v>
      </c>
      <c r="E12" s="4">
        <f>VLOOKUP(C12,$B$33:$D$38,3)</f>
        <v>0.83333333333333337</v>
      </c>
      <c r="F12" t="str">
        <f t="shared" si="1"/>
        <v>Pijnacker 5</v>
      </c>
      <c r="G12" t="str">
        <f t="shared" si="1"/>
        <v>SIOK 3</v>
      </c>
      <c r="I12" t="str">
        <f t="shared" si="3"/>
        <v xml:space="preserve"> </v>
      </c>
      <c r="J12">
        <f t="shared" si="4"/>
        <v>0</v>
      </c>
      <c r="K12">
        <f t="shared" si="4"/>
        <v>0</v>
      </c>
      <c r="L12">
        <f t="shared" si="5"/>
        <v>0</v>
      </c>
    </row>
    <row r="13" spans="1:12">
      <c r="A13" s="1">
        <f t="shared" si="2"/>
        <v>42082</v>
      </c>
      <c r="B13" s="1">
        <f>Letterprogramma!A6+VLOOKUP(C13,$B$33:$F$38,5)</f>
        <v>42082</v>
      </c>
      <c r="C13" t="str">
        <f>Letterprogramma!F6</f>
        <v>A</v>
      </c>
      <c r="D13" t="str">
        <f>Letterprogramma!G6</f>
        <v>D</v>
      </c>
      <c r="E13" s="4">
        <f t="shared" si="0"/>
        <v>0.83333333333333337</v>
      </c>
      <c r="F13" t="str">
        <f t="shared" si="1"/>
        <v>NN Rotterdam duo 9</v>
      </c>
      <c r="G13" t="str">
        <f t="shared" si="1"/>
        <v>VVV 12</v>
      </c>
      <c r="I13" t="str">
        <f t="shared" si="3"/>
        <v xml:space="preserve"> </v>
      </c>
      <c r="J13">
        <f t="shared" si="4"/>
        <v>1</v>
      </c>
      <c r="K13">
        <f t="shared" si="4"/>
        <v>0</v>
      </c>
      <c r="L13">
        <f t="shared" si="5"/>
        <v>1</v>
      </c>
    </row>
    <row r="14" spans="1:12" hidden="1">
      <c r="A14" s="1">
        <f t="shared" si="2"/>
        <v>42082</v>
      </c>
      <c r="B14" s="1">
        <f>Letterprogramma!A6+VLOOKUP(C14,$B$33:$F$38,5)</f>
        <v>42082</v>
      </c>
      <c r="C14" t="str">
        <f>Letterprogramma!H6</f>
        <v>F</v>
      </c>
      <c r="D14" t="str">
        <f>Letterprogramma!I6</f>
        <v>B</v>
      </c>
      <c r="E14" s="4">
        <f t="shared" si="0"/>
        <v>0.83333333333333337</v>
      </c>
      <c r="F14" t="str">
        <f t="shared" si="1"/>
        <v>SIOK 3</v>
      </c>
      <c r="G14" t="str">
        <f t="shared" si="1"/>
        <v>NKF/Prysmian 1</v>
      </c>
      <c r="I14" t="str">
        <f t="shared" si="3"/>
        <v xml:space="preserve"> </v>
      </c>
      <c r="J14">
        <f t="shared" si="4"/>
        <v>0</v>
      </c>
      <c r="K14">
        <f t="shared" si="4"/>
        <v>0</v>
      </c>
      <c r="L14">
        <f t="shared" si="5"/>
        <v>0</v>
      </c>
    </row>
    <row r="15" spans="1:12" hidden="1">
      <c r="A15" s="1">
        <f t="shared" si="2"/>
        <v>42080</v>
      </c>
      <c r="B15" s="1">
        <f>Letterprogramma!A6+VLOOKUP(C15,$B$33:$F$38,5)</f>
        <v>42080</v>
      </c>
      <c r="C15" t="str">
        <f>Letterprogramma!J6</f>
        <v>C</v>
      </c>
      <c r="D15" t="str">
        <f>Letterprogramma!K6</f>
        <v>E</v>
      </c>
      <c r="E15" s="4">
        <f t="shared" si="0"/>
        <v>0.83333333333333337</v>
      </c>
      <c r="F15" t="str">
        <f t="shared" si="1"/>
        <v>Pijnacker 5</v>
      </c>
      <c r="G15" t="str">
        <f t="shared" si="1"/>
        <v>DVC 3</v>
      </c>
      <c r="I15" t="str">
        <f t="shared" si="3"/>
        <v xml:space="preserve"> </v>
      </c>
      <c r="J15">
        <f t="shared" si="4"/>
        <v>0</v>
      </c>
      <c r="K15">
        <f t="shared" si="4"/>
        <v>0</v>
      </c>
      <c r="L15">
        <f t="shared" si="5"/>
        <v>0</v>
      </c>
    </row>
    <row r="16" spans="1:12">
      <c r="A16" s="1">
        <f t="shared" si="2"/>
        <v>42087</v>
      </c>
      <c r="B16" s="1">
        <f>Letterprogramma!A7+VLOOKUP(C16,$B$33:$F$38,5)</f>
        <v>42087</v>
      </c>
      <c r="C16" t="str">
        <f>Letterprogramma!F7</f>
        <v>B</v>
      </c>
      <c r="D16" t="str">
        <f>Letterprogramma!G7</f>
        <v>A</v>
      </c>
      <c r="E16" s="4">
        <f t="shared" si="0"/>
        <v>0.8125</v>
      </c>
      <c r="F16" t="str">
        <f t="shared" si="1"/>
        <v>NKF/Prysmian 1</v>
      </c>
      <c r="G16" t="str">
        <f t="shared" si="1"/>
        <v>NN Rotterdam duo 9</v>
      </c>
      <c r="I16" t="str">
        <f t="shared" si="3"/>
        <v xml:space="preserve"> </v>
      </c>
      <c r="J16">
        <f t="shared" si="4"/>
        <v>0</v>
      </c>
      <c r="K16">
        <f t="shared" si="4"/>
        <v>1</v>
      </c>
      <c r="L16">
        <f t="shared" si="5"/>
        <v>1</v>
      </c>
    </row>
    <row r="17" spans="1:12" hidden="1">
      <c r="A17" s="1">
        <f t="shared" si="2"/>
        <v>42089</v>
      </c>
      <c r="B17" s="1">
        <f>Letterprogramma!A7+VLOOKUP(C17,$B$33:$F$38,5)</f>
        <v>42089</v>
      </c>
      <c r="C17" t="str">
        <f>Letterprogramma!H7</f>
        <v>D</v>
      </c>
      <c r="D17" t="str">
        <f>Letterprogramma!I7</f>
        <v>C</v>
      </c>
      <c r="E17" s="4">
        <f t="shared" si="0"/>
        <v>0.84375</v>
      </c>
      <c r="F17" t="str">
        <f t="shared" si="1"/>
        <v>VVV 12</v>
      </c>
      <c r="G17" t="str">
        <f t="shared" si="1"/>
        <v>Pijnacker 5</v>
      </c>
      <c r="I17" t="str">
        <f t="shared" si="3"/>
        <v xml:space="preserve"> </v>
      </c>
      <c r="J17">
        <f t="shared" si="4"/>
        <v>0</v>
      </c>
      <c r="K17">
        <f t="shared" si="4"/>
        <v>0</v>
      </c>
      <c r="L17">
        <f t="shared" si="5"/>
        <v>0</v>
      </c>
    </row>
    <row r="18" spans="1:12" hidden="1">
      <c r="A18" s="1">
        <f t="shared" si="2"/>
        <v>42089</v>
      </c>
      <c r="B18" s="1">
        <f>Letterprogramma!A7+VLOOKUP(C18,$B$33:$F$38,5)</f>
        <v>42089</v>
      </c>
      <c r="C18" t="str">
        <f>Letterprogramma!J7</f>
        <v>F</v>
      </c>
      <c r="D18" t="str">
        <f>Letterprogramma!K7</f>
        <v>E</v>
      </c>
      <c r="E18" s="4">
        <f t="shared" si="0"/>
        <v>0.83333333333333337</v>
      </c>
      <c r="F18" t="str">
        <f t="shared" si="1"/>
        <v>SIOK 3</v>
      </c>
      <c r="G18" t="str">
        <f t="shared" si="1"/>
        <v>DVC 3</v>
      </c>
      <c r="I18" t="str">
        <f t="shared" si="3"/>
        <v xml:space="preserve"> </v>
      </c>
      <c r="J18">
        <f t="shared" si="4"/>
        <v>0</v>
      </c>
      <c r="K18">
        <f t="shared" si="4"/>
        <v>0</v>
      </c>
      <c r="L18">
        <f t="shared" si="5"/>
        <v>0</v>
      </c>
    </row>
    <row r="19" spans="1:12">
      <c r="A19" s="1">
        <f t="shared" si="2"/>
        <v>42096</v>
      </c>
      <c r="B19" s="1">
        <f>Letterprogramma!A8+VLOOKUP(C19,$B$33:$F$38,5)</f>
        <v>42096</v>
      </c>
      <c r="C19" t="str">
        <f>Letterprogramma!F8</f>
        <v>A</v>
      </c>
      <c r="D19" t="str">
        <f>Letterprogramma!G8</f>
        <v>F</v>
      </c>
      <c r="E19" s="4">
        <f>VLOOKUP(C19,$B$33:$D$38,3)</f>
        <v>0.83333333333333337</v>
      </c>
      <c r="F19" t="str">
        <f t="shared" si="1"/>
        <v>NN Rotterdam duo 9</v>
      </c>
      <c r="G19" t="str">
        <f t="shared" si="1"/>
        <v>SIOK 3</v>
      </c>
      <c r="I19" t="str">
        <f t="shared" si="3"/>
        <v xml:space="preserve"> </v>
      </c>
      <c r="J19">
        <f t="shared" si="4"/>
        <v>1</v>
      </c>
      <c r="K19">
        <f t="shared" si="4"/>
        <v>0</v>
      </c>
      <c r="L19">
        <f t="shared" si="5"/>
        <v>1</v>
      </c>
    </row>
    <row r="20" spans="1:12" hidden="1">
      <c r="A20" s="1">
        <f t="shared" si="2"/>
        <v>42094</v>
      </c>
      <c r="B20" s="1">
        <f>Letterprogramma!A8+VLOOKUP(C20,$B$33:$F$38,5)</f>
        <v>42094</v>
      </c>
      <c r="C20" t="str">
        <f>Letterprogramma!H8</f>
        <v>C</v>
      </c>
      <c r="D20" t="str">
        <f>Letterprogramma!I8</f>
        <v>B</v>
      </c>
      <c r="E20" s="4">
        <f>VLOOKUP(C20,$B$33:$D$38,3)</f>
        <v>0.83333333333333337</v>
      </c>
      <c r="F20" t="str">
        <f t="shared" si="1"/>
        <v>Pijnacker 5</v>
      </c>
      <c r="G20" t="str">
        <f t="shared" si="1"/>
        <v>NKF/Prysmian 1</v>
      </c>
      <c r="I20" t="str">
        <f t="shared" si="3"/>
        <v xml:space="preserve"> </v>
      </c>
      <c r="J20">
        <f t="shared" si="4"/>
        <v>0</v>
      </c>
      <c r="K20">
        <f t="shared" si="4"/>
        <v>0</v>
      </c>
      <c r="L20">
        <f t="shared" si="5"/>
        <v>0</v>
      </c>
    </row>
    <row r="21" spans="1:12" hidden="1">
      <c r="A21" s="1">
        <f t="shared" si="2"/>
        <v>42096</v>
      </c>
      <c r="B21" s="1">
        <f>Letterprogramma!A8+VLOOKUP(C21,$B$33:$F$38,5)</f>
        <v>42096</v>
      </c>
      <c r="C21" t="str">
        <f>Letterprogramma!J8</f>
        <v>E</v>
      </c>
      <c r="D21" t="str">
        <f>Letterprogramma!K8</f>
        <v>D</v>
      </c>
      <c r="E21" s="4">
        <f>VLOOKUP(C21,$B$33:$D$38,3)</f>
        <v>0.83333333333333337</v>
      </c>
      <c r="F21" t="str">
        <f t="shared" si="1"/>
        <v>DVC 3</v>
      </c>
      <c r="G21" t="str">
        <f t="shared" si="1"/>
        <v>VVV 12</v>
      </c>
      <c r="I21" t="str">
        <f t="shared" si="3"/>
        <v xml:space="preserve"> </v>
      </c>
      <c r="J21">
        <f t="shared" si="4"/>
        <v>0</v>
      </c>
      <c r="K21">
        <f t="shared" si="4"/>
        <v>0</v>
      </c>
      <c r="L21">
        <f t="shared" si="5"/>
        <v>0</v>
      </c>
    </row>
    <row r="22" spans="1:12">
      <c r="A22" s="1">
        <f t="shared" si="2"/>
        <v>42101</v>
      </c>
      <c r="B22" s="1">
        <f>Letterprogramma!A9+VLOOKUP(C22,$B$33:$F$38,5)</f>
        <v>42101</v>
      </c>
      <c r="C22" t="str">
        <f>Letterprogramma!F9</f>
        <v>C</v>
      </c>
      <c r="D22" t="str">
        <f>Letterprogramma!G9</f>
        <v>A</v>
      </c>
      <c r="E22" s="4">
        <f t="shared" si="0"/>
        <v>0.83333333333333337</v>
      </c>
      <c r="F22" t="str">
        <f t="shared" si="1"/>
        <v>Pijnacker 5</v>
      </c>
      <c r="G22" t="str">
        <f t="shared" si="1"/>
        <v>NN Rotterdam duo 9</v>
      </c>
      <c r="I22" t="str">
        <f t="shared" si="3"/>
        <v xml:space="preserve"> </v>
      </c>
      <c r="J22">
        <f t="shared" si="4"/>
        <v>0</v>
      </c>
      <c r="K22">
        <f t="shared" si="4"/>
        <v>1</v>
      </c>
      <c r="L22">
        <f t="shared" si="5"/>
        <v>1</v>
      </c>
    </row>
    <row r="23" spans="1:12" hidden="1">
      <c r="A23" s="1">
        <f t="shared" si="2"/>
        <v>42101</v>
      </c>
      <c r="B23" s="1">
        <f>Letterprogramma!A9+VLOOKUP(C23,$B$33:$F$38,5)</f>
        <v>42101</v>
      </c>
      <c r="C23" t="str">
        <f>Letterprogramma!H9</f>
        <v>B</v>
      </c>
      <c r="D23" t="str">
        <f>Letterprogramma!I9</f>
        <v>E</v>
      </c>
      <c r="E23" s="4">
        <f t="shared" si="0"/>
        <v>0.8125</v>
      </c>
      <c r="F23" t="str">
        <f t="shared" si="1"/>
        <v>NKF/Prysmian 1</v>
      </c>
      <c r="G23" t="str">
        <f t="shared" si="1"/>
        <v>DVC 3</v>
      </c>
      <c r="I23" t="str">
        <f t="shared" si="3"/>
        <v xml:space="preserve"> </v>
      </c>
      <c r="J23">
        <f t="shared" si="4"/>
        <v>0</v>
      </c>
      <c r="K23">
        <f t="shared" si="4"/>
        <v>0</v>
      </c>
      <c r="L23">
        <f t="shared" si="5"/>
        <v>0</v>
      </c>
    </row>
    <row r="24" spans="1:12" hidden="1">
      <c r="A24" s="1">
        <f t="shared" si="2"/>
        <v>42103</v>
      </c>
      <c r="B24" s="1">
        <f>Letterprogramma!A9+VLOOKUP(C24,$B$33:$F$38,5)</f>
        <v>42103</v>
      </c>
      <c r="C24" t="str">
        <f>Letterprogramma!J9</f>
        <v>F</v>
      </c>
      <c r="D24" t="str">
        <f>Letterprogramma!K9</f>
        <v>D</v>
      </c>
      <c r="E24" s="4">
        <f t="shared" si="0"/>
        <v>0.83333333333333337</v>
      </c>
      <c r="F24" t="str">
        <f t="shared" si="1"/>
        <v>SIOK 3</v>
      </c>
      <c r="G24" t="str">
        <f t="shared" si="1"/>
        <v>VVV 12</v>
      </c>
      <c r="I24" t="str">
        <f t="shared" si="3"/>
        <v xml:space="preserve"> </v>
      </c>
      <c r="J24">
        <f t="shared" si="4"/>
        <v>0</v>
      </c>
      <c r="K24">
        <f t="shared" si="4"/>
        <v>0</v>
      </c>
      <c r="L24">
        <f t="shared" si="5"/>
        <v>0</v>
      </c>
    </row>
    <row r="25" spans="1:12">
      <c r="A25" s="1">
        <f>B25</f>
        <v>42110</v>
      </c>
      <c r="B25" s="1">
        <f>Letterprogramma!A10+VLOOKUP(C25,$B$33:$F$38,5)</f>
        <v>42110</v>
      </c>
      <c r="C25" t="str">
        <f>Letterprogramma!F10</f>
        <v>A</v>
      </c>
      <c r="D25" t="str">
        <f>Letterprogramma!G10</f>
        <v>E</v>
      </c>
      <c r="E25" s="4">
        <f t="shared" si="0"/>
        <v>0.83333333333333337</v>
      </c>
      <c r="F25" t="str">
        <f t="shared" si="1"/>
        <v>NN Rotterdam duo 9</v>
      </c>
      <c r="G25" t="str">
        <f t="shared" si="1"/>
        <v>DVC 3</v>
      </c>
      <c r="I25" t="str">
        <f t="shared" si="3"/>
        <v xml:space="preserve"> </v>
      </c>
      <c r="J25">
        <f t="shared" si="4"/>
        <v>1</v>
      </c>
      <c r="K25">
        <f t="shared" si="4"/>
        <v>0</v>
      </c>
      <c r="L25">
        <f t="shared" si="5"/>
        <v>1</v>
      </c>
    </row>
    <row r="26" spans="1:12" hidden="1">
      <c r="A26" s="1">
        <f t="shared" si="2"/>
        <v>42110</v>
      </c>
      <c r="B26" s="1">
        <f>Letterprogramma!A10+VLOOKUP(C26,$B$33:$F$38,5)</f>
        <v>42110</v>
      </c>
      <c r="C26" t="str">
        <f>Letterprogramma!H10</f>
        <v>D</v>
      </c>
      <c r="D26" t="str">
        <f>Letterprogramma!I10</f>
        <v>B</v>
      </c>
      <c r="E26" s="4">
        <f t="shared" si="0"/>
        <v>0.84375</v>
      </c>
      <c r="F26" t="str">
        <f t="shared" si="1"/>
        <v>VVV 12</v>
      </c>
      <c r="G26" t="str">
        <f t="shared" si="1"/>
        <v>NKF/Prysmian 1</v>
      </c>
      <c r="I26" t="str">
        <f t="shared" si="3"/>
        <v xml:space="preserve"> </v>
      </c>
      <c r="J26">
        <f t="shared" si="4"/>
        <v>0</v>
      </c>
      <c r="K26">
        <f t="shared" si="4"/>
        <v>0</v>
      </c>
      <c r="L26">
        <f t="shared" si="5"/>
        <v>0</v>
      </c>
    </row>
    <row r="27" spans="1:12" hidden="1">
      <c r="A27" s="1">
        <f>B27</f>
        <v>42110</v>
      </c>
      <c r="B27" s="1">
        <f>Letterprogramma!A10+VLOOKUP(C27,$B$33:$F$38,5)</f>
        <v>42110</v>
      </c>
      <c r="C27" t="str">
        <f>Letterprogramma!J10</f>
        <v>F</v>
      </c>
      <c r="D27" t="str">
        <f>Letterprogramma!K10</f>
        <v>C</v>
      </c>
      <c r="E27" s="4">
        <f t="shared" si="0"/>
        <v>0.83333333333333337</v>
      </c>
      <c r="F27" t="str">
        <f t="shared" si="1"/>
        <v>SIOK 3</v>
      </c>
      <c r="G27" t="str">
        <f t="shared" si="1"/>
        <v>Pijnacker 5</v>
      </c>
      <c r="I27" t="str">
        <f t="shared" si="3"/>
        <v xml:space="preserve"> </v>
      </c>
      <c r="J27">
        <f t="shared" si="4"/>
        <v>0</v>
      </c>
      <c r="K27">
        <f t="shared" si="4"/>
        <v>0</v>
      </c>
      <c r="L27">
        <f t="shared" si="5"/>
        <v>0</v>
      </c>
    </row>
    <row r="28" spans="1:12">
      <c r="A28" s="1">
        <f t="shared" si="2"/>
        <v>42117</v>
      </c>
      <c r="B28" s="1">
        <f>Letterprogramma!A11+VLOOKUP(C28,$B$33:$F$38,5)</f>
        <v>42117</v>
      </c>
      <c r="C28" t="str">
        <f>Letterprogramma!F11</f>
        <v>D</v>
      </c>
      <c r="D28" t="str">
        <f>Letterprogramma!G11</f>
        <v>A</v>
      </c>
      <c r="E28" s="4">
        <f t="shared" si="0"/>
        <v>0.84375</v>
      </c>
      <c r="F28" t="str">
        <f t="shared" si="1"/>
        <v>VVV 12</v>
      </c>
      <c r="G28" t="str">
        <f t="shared" si="1"/>
        <v>NN Rotterdam duo 9</v>
      </c>
      <c r="I28" t="str">
        <f t="shared" si="3"/>
        <v xml:space="preserve"> </v>
      </c>
      <c r="J28">
        <f t="shared" si="4"/>
        <v>0</v>
      </c>
      <c r="K28">
        <f t="shared" si="4"/>
        <v>1</v>
      </c>
      <c r="L28">
        <f t="shared" si="5"/>
        <v>1</v>
      </c>
    </row>
    <row r="29" spans="1:12" hidden="1">
      <c r="A29" s="1">
        <f t="shared" si="2"/>
        <v>42115</v>
      </c>
      <c r="B29" s="1">
        <f>Letterprogramma!A11+VLOOKUP(C29,$B$33:$F$38,5)</f>
        <v>42115</v>
      </c>
      <c r="C29" t="str">
        <f>Letterprogramma!H11</f>
        <v>B</v>
      </c>
      <c r="D29" t="str">
        <f>Letterprogramma!I11</f>
        <v>F</v>
      </c>
      <c r="E29" s="4">
        <f t="shared" si="0"/>
        <v>0.8125</v>
      </c>
      <c r="F29" t="str">
        <f t="shared" si="1"/>
        <v>NKF/Prysmian 1</v>
      </c>
      <c r="G29" t="str">
        <f t="shared" si="1"/>
        <v>SIOK 3</v>
      </c>
      <c r="I29" t="str">
        <f t="shared" si="3"/>
        <v xml:space="preserve"> </v>
      </c>
      <c r="J29">
        <f t="shared" si="4"/>
        <v>0</v>
      </c>
      <c r="K29">
        <f t="shared" si="4"/>
        <v>0</v>
      </c>
      <c r="L29">
        <f t="shared" si="5"/>
        <v>0</v>
      </c>
    </row>
    <row r="30" spans="1:12" hidden="1">
      <c r="A30" s="1">
        <f>B30</f>
        <v>42117</v>
      </c>
      <c r="B30" s="1">
        <f>Letterprogramma!A11+VLOOKUP(C30,$B$33:$F$38,5)</f>
        <v>42117</v>
      </c>
      <c r="C30" t="str">
        <f>Letterprogramma!J11</f>
        <v>E</v>
      </c>
      <c r="D30" t="str">
        <f>Letterprogramma!K11</f>
        <v>C</v>
      </c>
      <c r="E30" s="4">
        <f t="shared" si="0"/>
        <v>0.83333333333333337</v>
      </c>
      <c r="F30" t="str">
        <f t="shared" si="1"/>
        <v>DVC 3</v>
      </c>
      <c r="G30" t="str">
        <f t="shared" si="1"/>
        <v>Pijnacker 5</v>
      </c>
      <c r="I30" t="str">
        <f>IF(A30=B30," ","VERPLAATST")</f>
        <v xml:space="preserve"> </v>
      </c>
      <c r="J30">
        <f t="shared" si="4"/>
        <v>0</v>
      </c>
      <c r="K30">
        <f t="shared" si="4"/>
        <v>0</v>
      </c>
      <c r="L30">
        <f t="shared" si="5"/>
        <v>0</v>
      </c>
    </row>
    <row r="32" spans="1:12">
      <c r="B32">
        <f>Indeling!A71</f>
        <v>6</v>
      </c>
      <c r="C32">
        <f>Indeling!A71</f>
        <v>6</v>
      </c>
      <c r="D32" t="str">
        <f>Indeling!B71</f>
        <v>klasse - Poule E</v>
      </c>
    </row>
    <row r="33" spans="1:7">
      <c r="A33" s="4" t="str">
        <f>Indeling!C79</f>
        <v>DO</v>
      </c>
      <c r="B33" t="s">
        <v>30</v>
      </c>
      <c r="C33" t="str">
        <f>Indeling!B79</f>
        <v>NN Rotterdam duo 9</v>
      </c>
      <c r="D33" s="4">
        <f>Indeling!D79</f>
        <v>0.83333333333333337</v>
      </c>
      <c r="E33" t="str">
        <f>Indeling!C79</f>
        <v>DO</v>
      </c>
      <c r="F33">
        <f>VLOOKUP(E33,Indeling!$G$79:$H$84,2)</f>
        <v>3</v>
      </c>
      <c r="G33" t="str">
        <f>MID(B32,12,1)</f>
        <v/>
      </c>
    </row>
    <row r="34" spans="1:7">
      <c r="A34" s="4" t="str">
        <f>Indeling!C80</f>
        <v>DI</v>
      </c>
      <c r="B34" t="s">
        <v>31</v>
      </c>
      <c r="C34" t="str">
        <f>Indeling!B80</f>
        <v>NKF/Prysmian 1</v>
      </c>
      <c r="D34" s="4">
        <f>Indeling!D80</f>
        <v>0.8125</v>
      </c>
      <c r="E34" t="str">
        <f>Indeling!C80</f>
        <v>DI</v>
      </c>
      <c r="F34">
        <f>VLOOKUP(E34,Indeling!$G$79:$H$84,2)</f>
        <v>1</v>
      </c>
      <c r="G34" t="str">
        <f>G33</f>
        <v/>
      </c>
    </row>
    <row r="35" spans="1:7">
      <c r="A35" s="4" t="str">
        <f>Indeling!C81</f>
        <v>DI</v>
      </c>
      <c r="B35" t="s">
        <v>32</v>
      </c>
      <c r="C35" t="str">
        <f>Indeling!B81</f>
        <v>Pijnacker 5</v>
      </c>
      <c r="D35" s="4">
        <f>Indeling!D81</f>
        <v>0.83333333333333337</v>
      </c>
      <c r="E35" t="str">
        <f>Indeling!C81</f>
        <v>DI</v>
      </c>
      <c r="F35">
        <f>VLOOKUP(E35,Indeling!$G$79:$H$84,2)</f>
        <v>1</v>
      </c>
      <c r="G35" t="str">
        <f>G34</f>
        <v/>
      </c>
    </row>
    <row r="36" spans="1:7">
      <c r="A36" s="4" t="str">
        <f>Indeling!C82</f>
        <v>DO</v>
      </c>
      <c r="B36" t="s">
        <v>33</v>
      </c>
      <c r="C36" t="str">
        <f>Indeling!B82</f>
        <v>VVV 12</v>
      </c>
      <c r="D36" s="4">
        <f>Indeling!D82</f>
        <v>0.84375</v>
      </c>
      <c r="E36" t="str">
        <f>Indeling!C82</f>
        <v>DO</v>
      </c>
      <c r="F36">
        <f>VLOOKUP(E36,Indeling!$G$79:$H$84,2)</f>
        <v>3</v>
      </c>
      <c r="G36" t="str">
        <f>G35</f>
        <v/>
      </c>
    </row>
    <row r="37" spans="1:7">
      <c r="A37" s="4" t="str">
        <f>Indeling!C83</f>
        <v>DO</v>
      </c>
      <c r="B37" t="s">
        <v>34</v>
      </c>
      <c r="C37" t="str">
        <f>Indeling!B83</f>
        <v>DVC 3</v>
      </c>
      <c r="D37" s="4">
        <f>Indeling!D83</f>
        <v>0.83333333333333337</v>
      </c>
      <c r="E37" t="str">
        <f>Indeling!C83</f>
        <v>DO</v>
      </c>
      <c r="F37">
        <f>VLOOKUP(E37,Indeling!$G$79:$H$84,2)</f>
        <v>3</v>
      </c>
      <c r="G37" t="str">
        <f>G36</f>
        <v/>
      </c>
    </row>
    <row r="38" spans="1:7">
      <c r="A38" s="4" t="str">
        <f>Indeling!C84</f>
        <v>DO</v>
      </c>
      <c r="B38" t="s">
        <v>35</v>
      </c>
      <c r="C38" t="str">
        <f>Indeling!B84</f>
        <v>SIOK 3</v>
      </c>
      <c r="D38" s="4">
        <f>Indeling!D84</f>
        <v>0.83333333333333337</v>
      </c>
      <c r="E38" t="str">
        <f>Indeling!C84</f>
        <v>DO</v>
      </c>
      <c r="F38">
        <f>VLOOKUP(E38,Indeling!$G$79:$H$84,2)</f>
        <v>3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activeCell="A2" sqref="A2:G30"/>
    </sheetView>
  </sheetViews>
  <sheetFormatPr defaultRowHeight="15"/>
  <cols>
    <col min="2" max="2" width="9.140625" hidden="1" customWidth="1"/>
    <col min="3" max="3" width="4.42578125" hidden="1" customWidth="1"/>
    <col min="4" max="4" width="4.28515625" hidden="1" customWidth="1"/>
    <col min="5" max="5" width="6.5703125" customWidth="1"/>
    <col min="6" max="6" width="18.85546875" customWidth="1"/>
    <col min="7" max="7" width="19.28515625" customWidth="1"/>
  </cols>
  <sheetData>
    <row r="1" spans="1:12">
      <c r="A1" s="1">
        <f>B1</f>
        <v>42034</v>
      </c>
      <c r="B1" s="1">
        <f>Letterprogramma!A2+VLOOKUP(C1,$B$33:$F$38,5)</f>
        <v>42034</v>
      </c>
      <c r="C1" t="str">
        <f>Letterprogramma!F2</f>
        <v>A</v>
      </c>
      <c r="D1" t="str">
        <f>Letterprogramma!G2</f>
        <v>B</v>
      </c>
      <c r="E1" s="4">
        <f t="shared" ref="E1:E30" si="0">VLOOKUP(C1,$B$33:$D$38,3)</f>
        <v>0.83333333333333337</v>
      </c>
      <c r="F1" t="str">
        <f t="shared" ref="F1:G30" si="1">VLOOKUP(C1,$B$33:$C$38,2)</f>
        <v>Drivers 2</v>
      </c>
      <c r="G1" t="str">
        <f t="shared" si="1"/>
        <v>Tavenu 9</v>
      </c>
      <c r="I1" t="str">
        <f t="shared" ref="I1:I29" si="2">IF(A1=B1," ","VERPLAATST")</f>
        <v xml:space="preserve"> </v>
      </c>
      <c r="J1">
        <f>IF(MID(F1,1,12)="NN Rotterdam",1,0)</f>
        <v>0</v>
      </c>
      <c r="K1">
        <f>IF(MID(G1,1,12)="NN Rotterdam",1,0)</f>
        <v>0</v>
      </c>
      <c r="L1">
        <f>J1+K1</f>
        <v>0</v>
      </c>
    </row>
    <row r="2" spans="1:12">
      <c r="A2" s="1">
        <f>B2</f>
        <v>42030</v>
      </c>
      <c r="B2" s="1">
        <f>Letterprogramma!A2+VLOOKUP(C2,$B$33:$F$38,5)</f>
        <v>42030</v>
      </c>
      <c r="C2" t="str">
        <f>Letterprogramma!H2</f>
        <v>C</v>
      </c>
      <c r="D2" t="str">
        <f>Letterprogramma!I2</f>
        <v>D</v>
      </c>
      <c r="E2" s="4">
        <f t="shared" si="0"/>
        <v>0.83333333333333337</v>
      </c>
      <c r="F2" t="str">
        <f t="shared" si="1"/>
        <v>NN Rotterdam duo 10</v>
      </c>
      <c r="G2" t="str">
        <f t="shared" si="1"/>
        <v>Korendijk 4</v>
      </c>
      <c r="I2" t="str">
        <f t="shared" si="2"/>
        <v xml:space="preserve"> </v>
      </c>
      <c r="J2">
        <f t="shared" ref="J2:K30" si="3">IF(MID(F2,1,12)="NN Rotterdam",1,0)</f>
        <v>1</v>
      </c>
      <c r="K2">
        <f t="shared" si="3"/>
        <v>0</v>
      </c>
      <c r="L2">
        <f t="shared" ref="L2:L30" si="4">J2+K2</f>
        <v>1</v>
      </c>
    </row>
    <row r="3" spans="1:12" hidden="1">
      <c r="A3" s="1">
        <f t="shared" ref="A3:A29" si="5">B3</f>
        <v>42031</v>
      </c>
      <c r="B3" s="1">
        <f>Letterprogramma!A2+VLOOKUP(C3,$B$33:$F$38,5)</f>
        <v>42031</v>
      </c>
      <c r="C3" t="str">
        <f>Letterprogramma!J2</f>
        <v>E</v>
      </c>
      <c r="D3" t="str">
        <f>Letterprogramma!K2</f>
        <v>F</v>
      </c>
      <c r="E3" s="4">
        <f t="shared" si="0"/>
        <v>0.84375</v>
      </c>
      <c r="F3" t="str">
        <f t="shared" si="1"/>
        <v>Top Spin '83 1</v>
      </c>
      <c r="G3" t="str">
        <f t="shared" si="1"/>
        <v>Alexandria '66 14</v>
      </c>
      <c r="I3" t="str">
        <f t="shared" si="2"/>
        <v xml:space="preserve"> </v>
      </c>
      <c r="J3">
        <f t="shared" si="3"/>
        <v>0</v>
      </c>
      <c r="K3">
        <f t="shared" si="3"/>
        <v>0</v>
      </c>
      <c r="L3">
        <f t="shared" si="4"/>
        <v>0</v>
      </c>
    </row>
    <row r="4" spans="1:12" hidden="1">
      <c r="A4" s="1">
        <f t="shared" si="5"/>
        <v>42041</v>
      </c>
      <c r="B4" s="1">
        <f>Letterprogramma!A3+VLOOKUP(C4,$B$33:$F$38,5)</f>
        <v>42041</v>
      </c>
      <c r="C4" t="str">
        <f>Letterprogramma!F3</f>
        <v>F</v>
      </c>
      <c r="D4" t="str">
        <f>Letterprogramma!G3</f>
        <v>A</v>
      </c>
      <c r="E4" s="4">
        <f t="shared" si="0"/>
        <v>0.83333333333333337</v>
      </c>
      <c r="F4" t="str">
        <f t="shared" si="1"/>
        <v>Alexandria '66 14</v>
      </c>
      <c r="G4" t="str">
        <f t="shared" si="1"/>
        <v>Drivers 2</v>
      </c>
      <c r="I4" t="str">
        <f t="shared" si="2"/>
        <v xml:space="preserve"> </v>
      </c>
      <c r="J4">
        <f t="shared" si="3"/>
        <v>0</v>
      </c>
      <c r="K4">
        <f t="shared" si="3"/>
        <v>0</v>
      </c>
      <c r="L4">
        <f t="shared" si="4"/>
        <v>0</v>
      </c>
    </row>
    <row r="5" spans="1:12">
      <c r="A5" s="1">
        <f t="shared" si="5"/>
        <v>42037</v>
      </c>
      <c r="B5" s="1">
        <f>Letterprogramma!A3+VLOOKUP(C5,$B$33:$F$38,5)</f>
        <v>42037</v>
      </c>
      <c r="C5" t="str">
        <f>Letterprogramma!H3</f>
        <v>B</v>
      </c>
      <c r="D5" t="str">
        <f>Letterprogramma!I3</f>
        <v>C</v>
      </c>
      <c r="E5" s="4">
        <f t="shared" si="0"/>
        <v>0.83333333333333337</v>
      </c>
      <c r="F5" t="str">
        <f t="shared" si="1"/>
        <v>Tavenu 9</v>
      </c>
      <c r="G5" t="str">
        <f t="shared" si="1"/>
        <v>NN Rotterdam duo 10</v>
      </c>
      <c r="I5" t="str">
        <f t="shared" si="2"/>
        <v xml:space="preserve"> </v>
      </c>
      <c r="J5">
        <f t="shared" si="3"/>
        <v>0</v>
      </c>
      <c r="K5">
        <f t="shared" si="3"/>
        <v>1</v>
      </c>
      <c r="L5">
        <f t="shared" si="4"/>
        <v>1</v>
      </c>
    </row>
    <row r="6" spans="1:12" hidden="1">
      <c r="A6" s="1">
        <f t="shared" si="5"/>
        <v>42037</v>
      </c>
      <c r="B6" s="1">
        <f>Letterprogramma!A3+VLOOKUP(C6,$B$33:$F$38,5)</f>
        <v>42037</v>
      </c>
      <c r="C6" t="str">
        <f>Letterprogramma!J3</f>
        <v>D</v>
      </c>
      <c r="D6" t="str">
        <f>Letterprogramma!K3</f>
        <v>E</v>
      </c>
      <c r="E6" s="4">
        <f t="shared" si="0"/>
        <v>0.84375</v>
      </c>
      <c r="F6" t="str">
        <f t="shared" si="1"/>
        <v>Korendijk 4</v>
      </c>
      <c r="G6" t="str">
        <f t="shared" si="1"/>
        <v>Top Spin '83 1</v>
      </c>
      <c r="I6" t="str">
        <f t="shared" si="2"/>
        <v xml:space="preserve"> </v>
      </c>
      <c r="J6">
        <f t="shared" si="3"/>
        <v>0</v>
      </c>
      <c r="K6">
        <f t="shared" si="3"/>
        <v>0</v>
      </c>
      <c r="L6">
        <f t="shared" si="4"/>
        <v>0</v>
      </c>
    </row>
    <row r="7" spans="1:12">
      <c r="A7" s="1">
        <f t="shared" si="5"/>
        <v>42055</v>
      </c>
      <c r="B7" s="1">
        <f>Letterprogramma!A4+VLOOKUP(C7,$B$33:$F$38,5)</f>
        <v>42055</v>
      </c>
      <c r="C7" t="str">
        <f>Letterprogramma!F4</f>
        <v>A</v>
      </c>
      <c r="D7" t="str">
        <f>Letterprogramma!G4</f>
        <v>C</v>
      </c>
      <c r="E7" s="4">
        <f t="shared" si="0"/>
        <v>0.83333333333333337</v>
      </c>
      <c r="F7" t="str">
        <f t="shared" si="1"/>
        <v>Drivers 2</v>
      </c>
      <c r="G7" t="str">
        <f t="shared" si="1"/>
        <v>NN Rotterdam duo 10</v>
      </c>
      <c r="I7" t="str">
        <f t="shared" si="2"/>
        <v xml:space="preserve"> </v>
      </c>
      <c r="J7">
        <f t="shared" si="3"/>
        <v>0</v>
      </c>
      <c r="K7">
        <f t="shared" si="3"/>
        <v>1</v>
      </c>
      <c r="L7">
        <f t="shared" si="4"/>
        <v>1</v>
      </c>
    </row>
    <row r="8" spans="1:12" hidden="1">
      <c r="A8" s="1">
        <f t="shared" si="5"/>
        <v>42052</v>
      </c>
      <c r="B8" s="1">
        <f>Letterprogramma!A4+VLOOKUP(C8,$B$33:$F$38,5)</f>
        <v>42052</v>
      </c>
      <c r="C8" t="str">
        <f>Letterprogramma!H4</f>
        <v>E</v>
      </c>
      <c r="D8" t="str">
        <f>Letterprogramma!I4</f>
        <v>B</v>
      </c>
      <c r="E8" s="4">
        <f t="shared" si="0"/>
        <v>0.84375</v>
      </c>
      <c r="F8" t="str">
        <f t="shared" si="1"/>
        <v>Top Spin '83 1</v>
      </c>
      <c r="G8" t="str">
        <f t="shared" si="1"/>
        <v>Tavenu 9</v>
      </c>
      <c r="I8" t="str">
        <f t="shared" si="2"/>
        <v xml:space="preserve"> </v>
      </c>
      <c r="J8">
        <f t="shared" si="3"/>
        <v>0</v>
      </c>
      <c r="K8">
        <f t="shared" si="3"/>
        <v>0</v>
      </c>
      <c r="L8">
        <f t="shared" si="4"/>
        <v>0</v>
      </c>
    </row>
    <row r="9" spans="1:12" hidden="1">
      <c r="A9" s="1">
        <f t="shared" si="5"/>
        <v>42051</v>
      </c>
      <c r="B9" s="1">
        <f>Letterprogramma!A4+VLOOKUP(C9,$B$33:$F$38,5)</f>
        <v>42051</v>
      </c>
      <c r="C9" t="str">
        <f>Letterprogramma!J4</f>
        <v>D</v>
      </c>
      <c r="D9" t="str">
        <f>Letterprogramma!K4</f>
        <v>F</v>
      </c>
      <c r="E9" s="4">
        <f t="shared" si="0"/>
        <v>0.84375</v>
      </c>
      <c r="F9" t="str">
        <f t="shared" si="1"/>
        <v>Korendijk 4</v>
      </c>
      <c r="G9" t="str">
        <f t="shared" si="1"/>
        <v>Alexandria '66 14</v>
      </c>
      <c r="I9" t="str">
        <f t="shared" si="2"/>
        <v xml:space="preserve"> </v>
      </c>
      <c r="J9">
        <f t="shared" si="3"/>
        <v>0</v>
      </c>
      <c r="K9">
        <f t="shared" si="3"/>
        <v>0</v>
      </c>
      <c r="L9">
        <f t="shared" si="4"/>
        <v>0</v>
      </c>
    </row>
    <row r="10" spans="1:12" hidden="1">
      <c r="A10" s="1">
        <f t="shared" si="5"/>
        <v>42073</v>
      </c>
      <c r="B10" s="1">
        <f>Letterprogramma!A5+VLOOKUP(C10,$B$33:$F$38,5)</f>
        <v>42073</v>
      </c>
      <c r="C10" t="str">
        <f>Letterprogramma!F5</f>
        <v>E</v>
      </c>
      <c r="D10" t="str">
        <f>Letterprogramma!G5</f>
        <v>A</v>
      </c>
      <c r="E10" s="4">
        <f>VLOOKUP(C10,$B$33:$D$38,3)</f>
        <v>0.84375</v>
      </c>
      <c r="F10" t="str">
        <f t="shared" si="1"/>
        <v>Top Spin '83 1</v>
      </c>
      <c r="G10" t="str">
        <f t="shared" si="1"/>
        <v>Drivers 2</v>
      </c>
      <c r="I10" t="str">
        <f t="shared" si="2"/>
        <v xml:space="preserve"> </v>
      </c>
      <c r="J10">
        <f t="shared" si="3"/>
        <v>0</v>
      </c>
      <c r="K10">
        <f t="shared" si="3"/>
        <v>0</v>
      </c>
      <c r="L10">
        <f t="shared" si="4"/>
        <v>0</v>
      </c>
    </row>
    <row r="11" spans="1:12" hidden="1">
      <c r="A11" s="1">
        <f t="shared" si="5"/>
        <v>42072</v>
      </c>
      <c r="B11" s="1">
        <f>Letterprogramma!A5+VLOOKUP(C11,$B$33:$F$38,5)</f>
        <v>42072</v>
      </c>
      <c r="C11" t="str">
        <f>Letterprogramma!H5</f>
        <v>B</v>
      </c>
      <c r="D11" t="str">
        <f>Letterprogramma!I5</f>
        <v>D</v>
      </c>
      <c r="E11" s="4">
        <f>VLOOKUP(C11,$B$33:$D$38,3)</f>
        <v>0.83333333333333337</v>
      </c>
      <c r="F11" t="str">
        <f t="shared" si="1"/>
        <v>Tavenu 9</v>
      </c>
      <c r="G11" t="str">
        <f t="shared" si="1"/>
        <v>Korendijk 4</v>
      </c>
      <c r="I11" t="str">
        <f t="shared" si="2"/>
        <v xml:space="preserve"> </v>
      </c>
      <c r="J11">
        <f t="shared" si="3"/>
        <v>0</v>
      </c>
      <c r="K11">
        <f t="shared" si="3"/>
        <v>0</v>
      </c>
      <c r="L11">
        <f t="shared" si="4"/>
        <v>0</v>
      </c>
    </row>
    <row r="12" spans="1:12">
      <c r="A12" s="1">
        <f t="shared" si="5"/>
        <v>42072</v>
      </c>
      <c r="B12" s="1">
        <f>Letterprogramma!A5+VLOOKUP(C12,$B$33:$F$38,5)</f>
        <v>42072</v>
      </c>
      <c r="C12" t="str">
        <f>Letterprogramma!J5</f>
        <v>C</v>
      </c>
      <c r="D12" t="str">
        <f>Letterprogramma!K5</f>
        <v>F</v>
      </c>
      <c r="E12" s="4">
        <f>VLOOKUP(C12,$B$33:$D$38,3)</f>
        <v>0.83333333333333337</v>
      </c>
      <c r="F12" t="str">
        <f t="shared" si="1"/>
        <v>NN Rotterdam duo 10</v>
      </c>
      <c r="G12" t="str">
        <f t="shared" si="1"/>
        <v>Alexandria '66 14</v>
      </c>
      <c r="I12" t="str">
        <f t="shared" si="2"/>
        <v xml:space="preserve"> </v>
      </c>
      <c r="J12">
        <f t="shared" si="3"/>
        <v>1</v>
      </c>
      <c r="K12">
        <f t="shared" si="3"/>
        <v>0</v>
      </c>
      <c r="L12">
        <f t="shared" si="4"/>
        <v>1</v>
      </c>
    </row>
    <row r="13" spans="1:12" hidden="1">
      <c r="A13" s="1">
        <f t="shared" si="5"/>
        <v>42083</v>
      </c>
      <c r="B13" s="1">
        <f>Letterprogramma!A6+VLOOKUP(C13,$B$33:$F$38,5)</f>
        <v>42083</v>
      </c>
      <c r="C13" t="str">
        <f>Letterprogramma!F6</f>
        <v>A</v>
      </c>
      <c r="D13" t="str">
        <f>Letterprogramma!G6</f>
        <v>D</v>
      </c>
      <c r="E13" s="4">
        <f t="shared" si="0"/>
        <v>0.83333333333333337</v>
      </c>
      <c r="F13" t="str">
        <f t="shared" si="1"/>
        <v>Drivers 2</v>
      </c>
      <c r="G13" t="str">
        <f t="shared" si="1"/>
        <v>Korendijk 4</v>
      </c>
      <c r="I13" t="str">
        <f t="shared" si="2"/>
        <v xml:space="preserve"> </v>
      </c>
      <c r="J13">
        <f t="shared" si="3"/>
        <v>0</v>
      </c>
      <c r="K13">
        <f t="shared" si="3"/>
        <v>0</v>
      </c>
      <c r="L13">
        <f t="shared" si="4"/>
        <v>0</v>
      </c>
    </row>
    <row r="14" spans="1:12" hidden="1">
      <c r="A14" s="1">
        <f t="shared" si="5"/>
        <v>42083</v>
      </c>
      <c r="B14" s="1">
        <f>Letterprogramma!A6+VLOOKUP(C14,$B$33:$F$38,5)</f>
        <v>42083</v>
      </c>
      <c r="C14" t="str">
        <f>Letterprogramma!H6</f>
        <v>F</v>
      </c>
      <c r="D14" t="str">
        <f>Letterprogramma!I6</f>
        <v>B</v>
      </c>
      <c r="E14" s="4">
        <f t="shared" si="0"/>
        <v>0.83333333333333337</v>
      </c>
      <c r="F14" t="str">
        <f t="shared" si="1"/>
        <v>Alexandria '66 14</v>
      </c>
      <c r="G14" t="str">
        <f t="shared" si="1"/>
        <v>Tavenu 9</v>
      </c>
      <c r="I14" t="str">
        <f t="shared" si="2"/>
        <v xml:space="preserve"> </v>
      </c>
      <c r="J14">
        <f t="shared" si="3"/>
        <v>0</v>
      </c>
      <c r="K14">
        <f t="shared" si="3"/>
        <v>0</v>
      </c>
      <c r="L14">
        <f t="shared" si="4"/>
        <v>0</v>
      </c>
    </row>
    <row r="15" spans="1:12">
      <c r="A15" s="1">
        <f t="shared" si="5"/>
        <v>42079</v>
      </c>
      <c r="B15" s="1">
        <f>Letterprogramma!A6+VLOOKUP(C15,$B$33:$F$38,5)</f>
        <v>42079</v>
      </c>
      <c r="C15" t="str">
        <f>Letterprogramma!J6</f>
        <v>C</v>
      </c>
      <c r="D15" t="str">
        <f>Letterprogramma!K6</f>
        <v>E</v>
      </c>
      <c r="E15" s="4">
        <f t="shared" si="0"/>
        <v>0.83333333333333337</v>
      </c>
      <c r="F15" t="str">
        <f t="shared" si="1"/>
        <v>NN Rotterdam duo 10</v>
      </c>
      <c r="G15" t="str">
        <f t="shared" si="1"/>
        <v>Top Spin '83 1</v>
      </c>
      <c r="I15" t="str">
        <f t="shared" si="2"/>
        <v xml:space="preserve"> </v>
      </c>
      <c r="J15">
        <f t="shared" si="3"/>
        <v>1</v>
      </c>
      <c r="K15">
        <f t="shared" si="3"/>
        <v>0</v>
      </c>
      <c r="L15">
        <f t="shared" si="4"/>
        <v>1</v>
      </c>
    </row>
    <row r="16" spans="1:12" hidden="1">
      <c r="A16" s="1">
        <f t="shared" si="5"/>
        <v>42086</v>
      </c>
      <c r="B16" s="1">
        <f>Letterprogramma!A7+VLOOKUP(C16,$B$33:$F$38,5)</f>
        <v>42086</v>
      </c>
      <c r="C16" t="str">
        <f>Letterprogramma!F7</f>
        <v>B</v>
      </c>
      <c r="D16" t="str">
        <f>Letterprogramma!G7</f>
        <v>A</v>
      </c>
      <c r="E16" s="4">
        <f t="shared" si="0"/>
        <v>0.83333333333333337</v>
      </c>
      <c r="F16" t="str">
        <f t="shared" si="1"/>
        <v>Tavenu 9</v>
      </c>
      <c r="G16" t="str">
        <f t="shared" si="1"/>
        <v>Drivers 2</v>
      </c>
      <c r="I16" t="str">
        <f t="shared" si="2"/>
        <v xml:space="preserve"> </v>
      </c>
      <c r="J16">
        <f t="shared" si="3"/>
        <v>0</v>
      </c>
      <c r="K16">
        <f t="shared" si="3"/>
        <v>0</v>
      </c>
      <c r="L16">
        <f t="shared" si="4"/>
        <v>0</v>
      </c>
    </row>
    <row r="17" spans="1:12">
      <c r="A17" s="1">
        <f t="shared" si="5"/>
        <v>42086</v>
      </c>
      <c r="B17" s="1">
        <f>Letterprogramma!A7+VLOOKUP(C17,$B$33:$F$38,5)</f>
        <v>42086</v>
      </c>
      <c r="C17" t="str">
        <f>Letterprogramma!H7</f>
        <v>D</v>
      </c>
      <c r="D17" t="str">
        <f>Letterprogramma!I7</f>
        <v>C</v>
      </c>
      <c r="E17" s="4">
        <f t="shared" si="0"/>
        <v>0.84375</v>
      </c>
      <c r="F17" t="str">
        <f t="shared" si="1"/>
        <v>Korendijk 4</v>
      </c>
      <c r="G17" t="str">
        <f t="shared" si="1"/>
        <v>NN Rotterdam duo 10</v>
      </c>
      <c r="I17" t="str">
        <f t="shared" si="2"/>
        <v xml:space="preserve"> </v>
      </c>
      <c r="J17">
        <f t="shared" si="3"/>
        <v>0</v>
      </c>
      <c r="K17">
        <f t="shared" si="3"/>
        <v>1</v>
      </c>
      <c r="L17">
        <f t="shared" si="4"/>
        <v>1</v>
      </c>
    </row>
    <row r="18" spans="1:12" hidden="1">
      <c r="A18" s="1">
        <f t="shared" si="5"/>
        <v>42090</v>
      </c>
      <c r="B18" s="1">
        <f>Letterprogramma!A7+VLOOKUP(C18,$B$33:$F$38,5)</f>
        <v>42090</v>
      </c>
      <c r="C18" t="str">
        <f>Letterprogramma!J7</f>
        <v>F</v>
      </c>
      <c r="D18" t="str">
        <f>Letterprogramma!K7</f>
        <v>E</v>
      </c>
      <c r="E18" s="4">
        <f t="shared" si="0"/>
        <v>0.83333333333333337</v>
      </c>
      <c r="F18" t="str">
        <f t="shared" si="1"/>
        <v>Alexandria '66 14</v>
      </c>
      <c r="G18" t="str">
        <f t="shared" si="1"/>
        <v>Top Spin '83 1</v>
      </c>
      <c r="I18" t="str">
        <f t="shared" si="2"/>
        <v xml:space="preserve"> </v>
      </c>
      <c r="J18">
        <f t="shared" si="3"/>
        <v>0</v>
      </c>
      <c r="K18">
        <f t="shared" si="3"/>
        <v>0</v>
      </c>
      <c r="L18">
        <f t="shared" si="4"/>
        <v>0</v>
      </c>
    </row>
    <row r="19" spans="1:12" hidden="1">
      <c r="A19" s="1">
        <f t="shared" si="5"/>
        <v>42097</v>
      </c>
      <c r="B19" s="1">
        <f>Letterprogramma!A8+VLOOKUP(C19,$B$33:$F$38,5)</f>
        <v>42097</v>
      </c>
      <c r="C19" t="str">
        <f>Letterprogramma!F8</f>
        <v>A</v>
      </c>
      <c r="D19" t="str">
        <f>Letterprogramma!G8</f>
        <v>F</v>
      </c>
      <c r="E19" s="4">
        <f>VLOOKUP(C19,$B$33:$D$38,3)</f>
        <v>0.83333333333333337</v>
      </c>
      <c r="F19" t="str">
        <f t="shared" si="1"/>
        <v>Drivers 2</v>
      </c>
      <c r="G19" t="str">
        <f t="shared" si="1"/>
        <v>Alexandria '66 14</v>
      </c>
      <c r="I19" t="str">
        <f t="shared" si="2"/>
        <v xml:space="preserve"> </v>
      </c>
      <c r="J19">
        <f t="shared" si="3"/>
        <v>0</v>
      </c>
      <c r="K19">
        <f t="shared" si="3"/>
        <v>0</v>
      </c>
      <c r="L19">
        <f t="shared" si="4"/>
        <v>0</v>
      </c>
    </row>
    <row r="20" spans="1:12">
      <c r="A20" s="1">
        <f t="shared" si="5"/>
        <v>42093</v>
      </c>
      <c r="B20" s="1">
        <f>Letterprogramma!A8+VLOOKUP(C20,$B$33:$F$38,5)</f>
        <v>42093</v>
      </c>
      <c r="C20" t="str">
        <f>Letterprogramma!H8</f>
        <v>C</v>
      </c>
      <c r="D20" t="str">
        <f>Letterprogramma!I8</f>
        <v>B</v>
      </c>
      <c r="E20" s="4">
        <f>VLOOKUP(C20,$B$33:$D$38,3)</f>
        <v>0.83333333333333337</v>
      </c>
      <c r="F20" t="str">
        <f t="shared" si="1"/>
        <v>NN Rotterdam duo 10</v>
      </c>
      <c r="G20" t="str">
        <f t="shared" si="1"/>
        <v>Tavenu 9</v>
      </c>
      <c r="I20" t="str">
        <f t="shared" si="2"/>
        <v xml:space="preserve"> </v>
      </c>
      <c r="J20">
        <f t="shared" si="3"/>
        <v>1</v>
      </c>
      <c r="K20">
        <f t="shared" si="3"/>
        <v>0</v>
      </c>
      <c r="L20">
        <f t="shared" si="4"/>
        <v>1</v>
      </c>
    </row>
    <row r="21" spans="1:12" hidden="1">
      <c r="A21" s="1">
        <f t="shared" si="5"/>
        <v>42094</v>
      </c>
      <c r="B21" s="1">
        <f>Letterprogramma!A8+VLOOKUP(C21,$B$33:$F$38,5)</f>
        <v>42094</v>
      </c>
      <c r="C21" t="str">
        <f>Letterprogramma!J8</f>
        <v>E</v>
      </c>
      <c r="D21" t="str">
        <f>Letterprogramma!K8</f>
        <v>D</v>
      </c>
      <c r="E21" s="4">
        <f>VLOOKUP(C21,$B$33:$D$38,3)</f>
        <v>0.84375</v>
      </c>
      <c r="F21" t="str">
        <f t="shared" si="1"/>
        <v>Top Spin '83 1</v>
      </c>
      <c r="G21" t="str">
        <f t="shared" si="1"/>
        <v>Korendijk 4</v>
      </c>
      <c r="I21" t="str">
        <f t="shared" si="2"/>
        <v xml:space="preserve"> </v>
      </c>
      <c r="J21">
        <f t="shared" si="3"/>
        <v>0</v>
      </c>
      <c r="K21">
        <f t="shared" si="3"/>
        <v>0</v>
      </c>
      <c r="L21">
        <f t="shared" si="4"/>
        <v>0</v>
      </c>
    </row>
    <row r="22" spans="1:12">
      <c r="A22" s="1">
        <f>B22+28</f>
        <v>42128</v>
      </c>
      <c r="B22" s="1">
        <f>Letterprogramma!A9+VLOOKUP(C22,$B$33:$F$38,5)</f>
        <v>42100</v>
      </c>
      <c r="C22" t="str">
        <f>Letterprogramma!F9</f>
        <v>C</v>
      </c>
      <c r="D22" t="str">
        <f>Letterprogramma!G9</f>
        <v>A</v>
      </c>
      <c r="E22" s="4">
        <f t="shared" si="0"/>
        <v>0.83333333333333337</v>
      </c>
      <c r="F22" t="str">
        <f t="shared" si="1"/>
        <v>NN Rotterdam duo 10</v>
      </c>
      <c r="G22" t="str">
        <f t="shared" si="1"/>
        <v>Drivers 2</v>
      </c>
      <c r="I22" t="str">
        <f t="shared" si="2"/>
        <v>VERPLAATST</v>
      </c>
      <c r="J22">
        <f t="shared" si="3"/>
        <v>1</v>
      </c>
      <c r="K22">
        <f t="shared" si="3"/>
        <v>0</v>
      </c>
      <c r="L22">
        <f t="shared" si="4"/>
        <v>1</v>
      </c>
    </row>
    <row r="23" spans="1:12" hidden="1">
      <c r="A23" s="1">
        <f t="shared" si="5"/>
        <v>42100</v>
      </c>
      <c r="B23" s="1">
        <f>Letterprogramma!A9+VLOOKUP(C23,$B$33:$F$38,5)</f>
        <v>42100</v>
      </c>
      <c r="C23" t="str">
        <f>Letterprogramma!H9</f>
        <v>B</v>
      </c>
      <c r="D23" t="str">
        <f>Letterprogramma!I9</f>
        <v>E</v>
      </c>
      <c r="E23" s="4">
        <f t="shared" si="0"/>
        <v>0.83333333333333337</v>
      </c>
      <c r="F23" t="str">
        <f t="shared" si="1"/>
        <v>Tavenu 9</v>
      </c>
      <c r="G23" t="str">
        <f t="shared" si="1"/>
        <v>Top Spin '83 1</v>
      </c>
      <c r="I23" t="str">
        <f t="shared" si="2"/>
        <v xml:space="preserve"> </v>
      </c>
      <c r="J23">
        <f t="shared" si="3"/>
        <v>0</v>
      </c>
      <c r="K23">
        <f t="shared" si="3"/>
        <v>0</v>
      </c>
      <c r="L23">
        <f t="shared" si="4"/>
        <v>0</v>
      </c>
    </row>
    <row r="24" spans="1:12" hidden="1">
      <c r="A24" s="1">
        <f t="shared" si="5"/>
        <v>42104</v>
      </c>
      <c r="B24" s="1">
        <f>Letterprogramma!A9+VLOOKUP(C24,$B$33:$F$38,5)</f>
        <v>42104</v>
      </c>
      <c r="C24" t="str">
        <f>Letterprogramma!J9</f>
        <v>F</v>
      </c>
      <c r="D24" t="str">
        <f>Letterprogramma!K9</f>
        <v>D</v>
      </c>
      <c r="E24" s="4">
        <f t="shared" si="0"/>
        <v>0.83333333333333337</v>
      </c>
      <c r="F24" t="str">
        <f t="shared" si="1"/>
        <v>Alexandria '66 14</v>
      </c>
      <c r="G24" t="str">
        <f t="shared" si="1"/>
        <v>Korendijk 4</v>
      </c>
      <c r="I24" t="str">
        <f t="shared" si="2"/>
        <v xml:space="preserve"> </v>
      </c>
      <c r="J24">
        <f t="shared" si="3"/>
        <v>0</v>
      </c>
      <c r="K24">
        <f t="shared" si="3"/>
        <v>0</v>
      </c>
      <c r="L24">
        <f t="shared" si="4"/>
        <v>0</v>
      </c>
    </row>
    <row r="25" spans="1:12" hidden="1">
      <c r="A25" s="1">
        <f>B25</f>
        <v>42111</v>
      </c>
      <c r="B25" s="1">
        <f>Letterprogramma!A10+VLOOKUP(C25,$B$33:$F$38,5)</f>
        <v>42111</v>
      </c>
      <c r="C25" t="str">
        <f>Letterprogramma!F10</f>
        <v>A</v>
      </c>
      <c r="D25" t="str">
        <f>Letterprogramma!G10</f>
        <v>E</v>
      </c>
      <c r="E25" s="4">
        <f t="shared" si="0"/>
        <v>0.83333333333333337</v>
      </c>
      <c r="F25" t="str">
        <f t="shared" si="1"/>
        <v>Drivers 2</v>
      </c>
      <c r="G25" t="str">
        <f t="shared" si="1"/>
        <v>Top Spin '83 1</v>
      </c>
      <c r="I25" t="str">
        <f t="shared" si="2"/>
        <v xml:space="preserve"> </v>
      </c>
      <c r="J25">
        <f t="shared" si="3"/>
        <v>0</v>
      </c>
      <c r="K25">
        <f t="shared" si="3"/>
        <v>0</v>
      </c>
      <c r="L25">
        <f t="shared" si="4"/>
        <v>0</v>
      </c>
    </row>
    <row r="26" spans="1:12" hidden="1">
      <c r="A26" s="1">
        <f t="shared" si="5"/>
        <v>42107</v>
      </c>
      <c r="B26" s="1">
        <f>Letterprogramma!A10+VLOOKUP(C26,$B$33:$F$38,5)</f>
        <v>42107</v>
      </c>
      <c r="C26" t="str">
        <f>Letterprogramma!H10</f>
        <v>D</v>
      </c>
      <c r="D26" t="str">
        <f>Letterprogramma!I10</f>
        <v>B</v>
      </c>
      <c r="E26" s="4">
        <f t="shared" si="0"/>
        <v>0.84375</v>
      </c>
      <c r="F26" t="str">
        <f t="shared" si="1"/>
        <v>Korendijk 4</v>
      </c>
      <c r="G26" t="str">
        <f t="shared" si="1"/>
        <v>Tavenu 9</v>
      </c>
      <c r="I26" t="str">
        <f t="shared" si="2"/>
        <v xml:space="preserve"> </v>
      </c>
      <c r="J26">
        <f t="shared" si="3"/>
        <v>0</v>
      </c>
      <c r="K26">
        <f t="shared" si="3"/>
        <v>0</v>
      </c>
      <c r="L26">
        <f t="shared" si="4"/>
        <v>0</v>
      </c>
    </row>
    <row r="27" spans="1:12">
      <c r="A27" s="1">
        <f>B27</f>
        <v>42111</v>
      </c>
      <c r="B27" s="1">
        <f>Letterprogramma!A10+VLOOKUP(C27,$B$33:$F$38,5)</f>
        <v>42111</v>
      </c>
      <c r="C27" t="str">
        <f>Letterprogramma!J10</f>
        <v>F</v>
      </c>
      <c r="D27" t="str">
        <f>Letterprogramma!K10</f>
        <v>C</v>
      </c>
      <c r="E27" s="4">
        <f t="shared" si="0"/>
        <v>0.83333333333333337</v>
      </c>
      <c r="F27" t="str">
        <f t="shared" si="1"/>
        <v>Alexandria '66 14</v>
      </c>
      <c r="G27" t="str">
        <f t="shared" si="1"/>
        <v>NN Rotterdam duo 10</v>
      </c>
      <c r="I27" t="str">
        <f t="shared" si="2"/>
        <v xml:space="preserve"> </v>
      </c>
      <c r="J27">
        <f t="shared" si="3"/>
        <v>0</v>
      </c>
      <c r="K27">
        <f t="shared" si="3"/>
        <v>1</v>
      </c>
      <c r="L27">
        <f t="shared" si="4"/>
        <v>1</v>
      </c>
    </row>
    <row r="28" spans="1:12" hidden="1">
      <c r="A28" s="1">
        <f t="shared" si="5"/>
        <v>42114</v>
      </c>
      <c r="B28" s="1">
        <f>Letterprogramma!A11+VLOOKUP(C28,$B$33:$F$38,5)</f>
        <v>42114</v>
      </c>
      <c r="C28" t="str">
        <f>Letterprogramma!F11</f>
        <v>D</v>
      </c>
      <c r="D28" t="str">
        <f>Letterprogramma!G11</f>
        <v>A</v>
      </c>
      <c r="E28" s="4">
        <f t="shared" si="0"/>
        <v>0.84375</v>
      </c>
      <c r="F28" t="str">
        <f t="shared" si="1"/>
        <v>Korendijk 4</v>
      </c>
      <c r="G28" t="str">
        <f t="shared" si="1"/>
        <v>Drivers 2</v>
      </c>
      <c r="I28" t="str">
        <f t="shared" si="2"/>
        <v xml:space="preserve"> </v>
      </c>
      <c r="J28">
        <f t="shared" si="3"/>
        <v>0</v>
      </c>
      <c r="K28">
        <f t="shared" si="3"/>
        <v>0</v>
      </c>
      <c r="L28">
        <f t="shared" si="4"/>
        <v>0</v>
      </c>
    </row>
    <row r="29" spans="1:12" hidden="1">
      <c r="A29" s="1">
        <f t="shared" si="5"/>
        <v>42114</v>
      </c>
      <c r="B29" s="1">
        <f>Letterprogramma!A11+VLOOKUP(C29,$B$33:$F$38,5)</f>
        <v>42114</v>
      </c>
      <c r="C29" t="str">
        <f>Letterprogramma!H11</f>
        <v>B</v>
      </c>
      <c r="D29" t="str">
        <f>Letterprogramma!I11</f>
        <v>F</v>
      </c>
      <c r="E29" s="4">
        <f t="shared" si="0"/>
        <v>0.83333333333333337</v>
      </c>
      <c r="F29" t="str">
        <f t="shared" si="1"/>
        <v>Tavenu 9</v>
      </c>
      <c r="G29" t="str">
        <f t="shared" si="1"/>
        <v>Alexandria '66 14</v>
      </c>
      <c r="I29" t="str">
        <f t="shared" si="2"/>
        <v xml:space="preserve"> </v>
      </c>
      <c r="J29">
        <f t="shared" si="3"/>
        <v>0</v>
      </c>
      <c r="K29">
        <f t="shared" si="3"/>
        <v>0</v>
      </c>
      <c r="L29">
        <f t="shared" si="4"/>
        <v>0</v>
      </c>
    </row>
    <row r="30" spans="1:12">
      <c r="A30" s="1">
        <f>B30</f>
        <v>42115</v>
      </c>
      <c r="B30" s="1">
        <f>Letterprogramma!A11+VLOOKUP(C30,$B$33:$F$38,5)</f>
        <v>42115</v>
      </c>
      <c r="C30" t="str">
        <f>Letterprogramma!J11</f>
        <v>E</v>
      </c>
      <c r="D30" t="str">
        <f>Letterprogramma!K11</f>
        <v>C</v>
      </c>
      <c r="E30" s="4">
        <f t="shared" si="0"/>
        <v>0.84375</v>
      </c>
      <c r="F30" t="str">
        <f t="shared" si="1"/>
        <v>Top Spin '83 1</v>
      </c>
      <c r="G30" t="str">
        <f t="shared" si="1"/>
        <v>NN Rotterdam duo 10</v>
      </c>
      <c r="I30" t="str">
        <f>IF(A30=B30," ","VERPLAATST")</f>
        <v xml:space="preserve"> </v>
      </c>
      <c r="J30">
        <f t="shared" si="3"/>
        <v>0</v>
      </c>
      <c r="K30">
        <f t="shared" si="3"/>
        <v>1</v>
      </c>
      <c r="L30">
        <f t="shared" si="4"/>
        <v>1</v>
      </c>
    </row>
    <row r="32" spans="1:12">
      <c r="B32">
        <f>Indeling!A71</f>
        <v>6</v>
      </c>
      <c r="C32">
        <f>Indeling!A71</f>
        <v>6</v>
      </c>
      <c r="D32" t="str">
        <f>Indeling!B71</f>
        <v>klasse - Poule E</v>
      </c>
    </row>
    <row r="33" spans="1:7">
      <c r="A33" s="4" t="str">
        <f>Indeling!C86</f>
        <v>VR</v>
      </c>
      <c r="B33" t="s">
        <v>30</v>
      </c>
      <c r="C33" t="str">
        <f>Indeling!B86</f>
        <v>Drivers 2</v>
      </c>
      <c r="D33" s="4">
        <f>Indeling!D86</f>
        <v>0.83333333333333337</v>
      </c>
      <c r="E33" t="str">
        <f>Indeling!C86</f>
        <v>VR</v>
      </c>
      <c r="F33">
        <f>VLOOKUP(E33,Indeling!$G$79:$H$84,2)</f>
        <v>4</v>
      </c>
      <c r="G33" t="str">
        <f>MID(B32,12,1)</f>
        <v/>
      </c>
    </row>
    <row r="34" spans="1:7">
      <c r="A34" s="4" t="str">
        <f>Indeling!C87</f>
        <v>MA</v>
      </c>
      <c r="B34" t="s">
        <v>31</v>
      </c>
      <c r="C34" t="str">
        <f>Indeling!B87</f>
        <v>Tavenu 9</v>
      </c>
      <c r="D34" s="4">
        <f>Indeling!D87</f>
        <v>0.83333333333333337</v>
      </c>
      <c r="E34" t="str">
        <f>Indeling!C87</f>
        <v>MA</v>
      </c>
      <c r="F34">
        <f>VLOOKUP(E34,Indeling!$G$79:$H$84,2)</f>
        <v>0</v>
      </c>
      <c r="G34" t="str">
        <f>G33</f>
        <v/>
      </c>
    </row>
    <row r="35" spans="1:7">
      <c r="A35" s="4" t="str">
        <f>Indeling!C88</f>
        <v>MA</v>
      </c>
      <c r="B35" t="s">
        <v>32</v>
      </c>
      <c r="C35" t="str">
        <f>Indeling!B88</f>
        <v>NN Rotterdam duo 10</v>
      </c>
      <c r="D35" s="4">
        <f>Indeling!D88</f>
        <v>0.83333333333333337</v>
      </c>
      <c r="E35" t="str">
        <f>Indeling!C88</f>
        <v>MA</v>
      </c>
      <c r="F35">
        <f>VLOOKUP(E35,Indeling!$G$79:$H$84,2)</f>
        <v>0</v>
      </c>
      <c r="G35" t="str">
        <f>G34</f>
        <v/>
      </c>
    </row>
    <row r="36" spans="1:7">
      <c r="A36" s="4" t="str">
        <f>Indeling!C89</f>
        <v>MA</v>
      </c>
      <c r="B36" t="s">
        <v>33</v>
      </c>
      <c r="C36" t="str">
        <f>Indeling!B89</f>
        <v>Korendijk 4</v>
      </c>
      <c r="D36" s="4">
        <f>Indeling!D89</f>
        <v>0.84375</v>
      </c>
      <c r="E36" t="str">
        <f>Indeling!C89</f>
        <v>MA</v>
      </c>
      <c r="F36">
        <f>VLOOKUP(E36,Indeling!$G$79:$H$84,2)</f>
        <v>0</v>
      </c>
      <c r="G36" t="str">
        <f>G35</f>
        <v/>
      </c>
    </row>
    <row r="37" spans="1:7">
      <c r="A37" s="4" t="str">
        <f>Indeling!C90</f>
        <v>DI</v>
      </c>
      <c r="B37" t="s">
        <v>34</v>
      </c>
      <c r="C37" t="str">
        <f>Indeling!B90</f>
        <v>Top Spin '83 1</v>
      </c>
      <c r="D37" s="4">
        <f>Indeling!D90</f>
        <v>0.84375</v>
      </c>
      <c r="E37" t="str">
        <f>Indeling!C90</f>
        <v>DI</v>
      </c>
      <c r="F37">
        <f>VLOOKUP(E37,Indeling!$G$79:$H$84,2)</f>
        <v>1</v>
      </c>
      <c r="G37" t="str">
        <f>G36</f>
        <v/>
      </c>
    </row>
    <row r="38" spans="1:7">
      <c r="A38" s="4" t="str">
        <f>Indeling!C91</f>
        <v>VR</v>
      </c>
      <c r="B38" t="s">
        <v>35</v>
      </c>
      <c r="C38" t="str">
        <f>Indeling!B91</f>
        <v>Alexandria '66 14</v>
      </c>
      <c r="D38" s="4">
        <f>Indeling!D91</f>
        <v>0.83333333333333337</v>
      </c>
      <c r="E38" t="str">
        <f>Indeling!C91</f>
        <v>VR</v>
      </c>
      <c r="F38">
        <f>VLOOKUP(E38,Indeling!$G$79:$H$84,2)</f>
        <v>4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1"/>
  <dimension ref="A1:L38"/>
  <sheetViews>
    <sheetView workbookViewId="0">
      <selection activeCell="H43" sqref="H43"/>
    </sheetView>
  </sheetViews>
  <sheetFormatPr defaultRowHeight="15"/>
  <cols>
    <col min="2" max="2" width="9.140625" customWidth="1"/>
    <col min="3" max="3" width="4.42578125" customWidth="1"/>
    <col min="4" max="4" width="4.28515625" customWidth="1"/>
    <col min="5" max="5" width="6.5703125" customWidth="1"/>
    <col min="6" max="6" width="18.85546875" customWidth="1"/>
    <col min="7" max="7" width="19.28515625" customWidth="1"/>
  </cols>
  <sheetData>
    <row r="1" spans="1:12">
      <c r="A1" s="1">
        <f>B1</f>
        <v>42033</v>
      </c>
      <c r="B1" s="1">
        <f>Letterprogramma!A2+VLOOKUP(C1,$B$33:$F$38,5)</f>
        <v>42033</v>
      </c>
      <c r="C1" t="str">
        <f>Letterprogramma!F2</f>
        <v>A</v>
      </c>
      <c r="D1" t="str">
        <f>Letterprogramma!G2</f>
        <v>B</v>
      </c>
      <c r="E1" s="4">
        <f t="shared" ref="E1:E30" si="0">VLOOKUP(C1,$B$33:$D$38,3)</f>
        <v>0.82291666666666663</v>
      </c>
      <c r="F1">
        <f t="shared" ref="F1:G30" si="1">VLOOKUP(C1,$B$33:$C$38,2)</f>
        <v>0</v>
      </c>
      <c r="G1">
        <f t="shared" si="1"/>
        <v>0</v>
      </c>
      <c r="I1" t="str">
        <f t="shared" ref="I1:I29" si="2">IF(A1=B1," ","VERPLAATST")</f>
        <v xml:space="preserve"> </v>
      </c>
      <c r="J1">
        <f>IF(MID(F1,1,12)="NN Rotterdam",1,0)</f>
        <v>0</v>
      </c>
      <c r="K1">
        <f>IF(MID(G1,1,12)="NN Rotterdam",1,0)</f>
        <v>0</v>
      </c>
      <c r="L1">
        <f>J1+K1</f>
        <v>0</v>
      </c>
    </row>
    <row r="2" spans="1:12" hidden="1">
      <c r="A2" s="1">
        <f>B2</f>
        <v>42031</v>
      </c>
      <c r="B2" s="1">
        <f>Letterprogramma!A2+VLOOKUP(C2,$B$33:$F$38,5)</f>
        <v>42031</v>
      </c>
      <c r="C2" t="str">
        <f>Letterprogramma!H2</f>
        <v>C</v>
      </c>
      <c r="D2" t="str">
        <f>Letterprogramma!I2</f>
        <v>D</v>
      </c>
      <c r="E2" s="4">
        <f t="shared" si="0"/>
        <v>0.82291666666666663</v>
      </c>
      <c r="F2">
        <f t="shared" si="1"/>
        <v>0</v>
      </c>
      <c r="G2">
        <f t="shared" si="1"/>
        <v>0</v>
      </c>
      <c r="I2" t="str">
        <f t="shared" si="2"/>
        <v xml:space="preserve"> </v>
      </c>
      <c r="J2">
        <f t="shared" ref="J2:K30" si="3">IF(MID(F2,1,12)="NN Rotterdam",1,0)</f>
        <v>0</v>
      </c>
      <c r="K2">
        <f t="shared" si="3"/>
        <v>0</v>
      </c>
      <c r="L2">
        <f t="shared" ref="L2:L30" si="4">J2+K2</f>
        <v>0</v>
      </c>
    </row>
    <row r="3" spans="1:12" hidden="1">
      <c r="A3" s="1">
        <f t="shared" ref="A3:A29" si="5">B3</f>
        <v>42030</v>
      </c>
      <c r="B3" s="1">
        <f>Letterprogramma!A2+VLOOKUP(C3,$B$33:$F$38,5)</f>
        <v>42030</v>
      </c>
      <c r="C3" t="str">
        <f>Letterprogramma!J2</f>
        <v>E</v>
      </c>
      <c r="D3" t="str">
        <f>Letterprogramma!K2</f>
        <v>F</v>
      </c>
      <c r="E3" s="4">
        <f t="shared" si="0"/>
        <v>0.84375</v>
      </c>
      <c r="F3">
        <f t="shared" si="1"/>
        <v>0</v>
      </c>
      <c r="G3">
        <f t="shared" si="1"/>
        <v>0</v>
      </c>
      <c r="I3" t="str">
        <f t="shared" si="2"/>
        <v xml:space="preserve"> </v>
      </c>
      <c r="J3">
        <f t="shared" si="3"/>
        <v>0</v>
      </c>
      <c r="K3">
        <f t="shared" si="3"/>
        <v>0</v>
      </c>
      <c r="L3">
        <f t="shared" si="4"/>
        <v>0</v>
      </c>
    </row>
    <row r="4" spans="1:12" hidden="1">
      <c r="A4" s="1">
        <f t="shared" si="5"/>
        <v>42041</v>
      </c>
      <c r="B4" s="1">
        <f>Letterprogramma!A3+VLOOKUP(C4,$B$33:$F$38,5)</f>
        <v>42041</v>
      </c>
      <c r="C4" t="str">
        <f>Letterprogramma!F3</f>
        <v>F</v>
      </c>
      <c r="D4" t="str">
        <f>Letterprogramma!G3</f>
        <v>A</v>
      </c>
      <c r="E4" s="4">
        <f t="shared" si="0"/>
        <v>0.82291666666666663</v>
      </c>
      <c r="F4">
        <f t="shared" si="1"/>
        <v>0</v>
      </c>
      <c r="G4">
        <f t="shared" si="1"/>
        <v>0</v>
      </c>
      <c r="I4" t="str">
        <f t="shared" si="2"/>
        <v xml:space="preserve"> </v>
      </c>
      <c r="J4">
        <f t="shared" si="3"/>
        <v>0</v>
      </c>
      <c r="K4">
        <f t="shared" si="3"/>
        <v>0</v>
      </c>
      <c r="L4">
        <f t="shared" si="4"/>
        <v>0</v>
      </c>
    </row>
    <row r="5" spans="1:12">
      <c r="A5" s="1">
        <f t="shared" si="5"/>
        <v>42040</v>
      </c>
      <c r="B5" s="1">
        <f>Letterprogramma!A3+VLOOKUP(C5,$B$33:$F$38,5)</f>
        <v>42040</v>
      </c>
      <c r="C5" t="str">
        <f>Letterprogramma!H3</f>
        <v>B</v>
      </c>
      <c r="D5" t="str">
        <f>Letterprogramma!I3</f>
        <v>C</v>
      </c>
      <c r="E5" s="4">
        <f t="shared" si="0"/>
        <v>0.83333333333333337</v>
      </c>
      <c r="F5">
        <f t="shared" si="1"/>
        <v>0</v>
      </c>
      <c r="G5">
        <f t="shared" si="1"/>
        <v>0</v>
      </c>
      <c r="I5" t="str">
        <f t="shared" si="2"/>
        <v xml:space="preserve"> </v>
      </c>
      <c r="J5">
        <f t="shared" si="3"/>
        <v>0</v>
      </c>
      <c r="K5">
        <f t="shared" si="3"/>
        <v>0</v>
      </c>
      <c r="L5">
        <f t="shared" si="4"/>
        <v>0</v>
      </c>
    </row>
    <row r="6" spans="1:12" hidden="1">
      <c r="A6" s="1">
        <f t="shared" si="5"/>
        <v>42041</v>
      </c>
      <c r="B6" s="1">
        <f>Letterprogramma!A3+VLOOKUP(C6,$B$33:$F$38,5)</f>
        <v>42041</v>
      </c>
      <c r="C6" t="str">
        <f>Letterprogramma!J3</f>
        <v>D</v>
      </c>
      <c r="D6" t="str">
        <f>Letterprogramma!K3</f>
        <v>E</v>
      </c>
      <c r="E6" s="4">
        <f t="shared" si="0"/>
        <v>0.83333333333333337</v>
      </c>
      <c r="F6">
        <f t="shared" si="1"/>
        <v>0</v>
      </c>
      <c r="G6">
        <f t="shared" si="1"/>
        <v>0</v>
      </c>
      <c r="I6" t="str">
        <f t="shared" si="2"/>
        <v xml:space="preserve"> </v>
      </c>
      <c r="J6">
        <f t="shared" si="3"/>
        <v>0</v>
      </c>
      <c r="K6">
        <f t="shared" si="3"/>
        <v>0</v>
      </c>
      <c r="L6">
        <f t="shared" si="4"/>
        <v>0</v>
      </c>
    </row>
    <row r="7" spans="1:12" hidden="1">
      <c r="A7" s="1">
        <f t="shared" si="5"/>
        <v>42054</v>
      </c>
      <c r="B7" s="1">
        <f>Letterprogramma!A4+VLOOKUP(C7,$B$33:$F$38,5)</f>
        <v>42054</v>
      </c>
      <c r="C7" t="str">
        <f>Letterprogramma!F4</f>
        <v>A</v>
      </c>
      <c r="D7" t="str">
        <f>Letterprogramma!G4</f>
        <v>C</v>
      </c>
      <c r="E7" s="4">
        <f t="shared" si="0"/>
        <v>0.82291666666666663</v>
      </c>
      <c r="F7">
        <f t="shared" si="1"/>
        <v>0</v>
      </c>
      <c r="G7">
        <f t="shared" si="1"/>
        <v>0</v>
      </c>
      <c r="I7" t="str">
        <f t="shared" si="2"/>
        <v xml:space="preserve"> </v>
      </c>
      <c r="J7">
        <f t="shared" si="3"/>
        <v>0</v>
      </c>
      <c r="K7">
        <f t="shared" si="3"/>
        <v>0</v>
      </c>
      <c r="L7">
        <f t="shared" si="4"/>
        <v>0</v>
      </c>
    </row>
    <row r="8" spans="1:12">
      <c r="A8" s="1">
        <f t="shared" si="5"/>
        <v>42051</v>
      </c>
      <c r="B8" s="1">
        <f>Letterprogramma!A4+VLOOKUP(C8,$B$33:$F$38,5)</f>
        <v>42051</v>
      </c>
      <c r="C8" t="str">
        <f>Letterprogramma!H4</f>
        <v>E</v>
      </c>
      <c r="D8" t="str">
        <f>Letterprogramma!I4</f>
        <v>B</v>
      </c>
      <c r="E8" s="4">
        <f t="shared" si="0"/>
        <v>0.84375</v>
      </c>
      <c r="F8">
        <f t="shared" si="1"/>
        <v>0</v>
      </c>
      <c r="G8">
        <f t="shared" si="1"/>
        <v>0</v>
      </c>
      <c r="I8" t="str">
        <f t="shared" si="2"/>
        <v xml:space="preserve"> </v>
      </c>
      <c r="J8">
        <f t="shared" si="3"/>
        <v>0</v>
      </c>
      <c r="K8">
        <f t="shared" si="3"/>
        <v>0</v>
      </c>
      <c r="L8">
        <f t="shared" si="4"/>
        <v>0</v>
      </c>
    </row>
    <row r="9" spans="1:12" hidden="1">
      <c r="A9" s="1">
        <f t="shared" si="5"/>
        <v>42055</v>
      </c>
      <c r="B9" s="1">
        <f>Letterprogramma!A4+VLOOKUP(C9,$B$33:$F$38,5)</f>
        <v>42055</v>
      </c>
      <c r="C9" t="str">
        <f>Letterprogramma!J4</f>
        <v>D</v>
      </c>
      <c r="D9" t="str">
        <f>Letterprogramma!K4</f>
        <v>F</v>
      </c>
      <c r="E9" s="4">
        <f t="shared" si="0"/>
        <v>0.83333333333333337</v>
      </c>
      <c r="F9">
        <f t="shared" si="1"/>
        <v>0</v>
      </c>
      <c r="G9">
        <f t="shared" si="1"/>
        <v>0</v>
      </c>
      <c r="I9" t="str">
        <f t="shared" si="2"/>
        <v xml:space="preserve"> </v>
      </c>
      <c r="J9">
        <f t="shared" si="3"/>
        <v>0</v>
      </c>
      <c r="K9">
        <f t="shared" si="3"/>
        <v>0</v>
      </c>
      <c r="L9">
        <f t="shared" si="4"/>
        <v>0</v>
      </c>
    </row>
    <row r="10" spans="1:12" hidden="1">
      <c r="A10" s="1">
        <f t="shared" si="5"/>
        <v>42072</v>
      </c>
      <c r="B10" s="1">
        <f>Letterprogramma!A5+VLOOKUP(C10,$B$33:$F$38,5)</f>
        <v>42072</v>
      </c>
      <c r="C10" t="str">
        <f>Letterprogramma!F5</f>
        <v>E</v>
      </c>
      <c r="D10" t="str">
        <f>Letterprogramma!G5</f>
        <v>A</v>
      </c>
      <c r="E10" s="4">
        <f>VLOOKUP(C10,$B$33:$D$38,3)</f>
        <v>0.84375</v>
      </c>
      <c r="F10">
        <f t="shared" si="1"/>
        <v>0</v>
      </c>
      <c r="G10">
        <f t="shared" si="1"/>
        <v>0</v>
      </c>
      <c r="I10" t="str">
        <f t="shared" si="2"/>
        <v xml:space="preserve"> </v>
      </c>
      <c r="J10">
        <f t="shared" si="3"/>
        <v>0</v>
      </c>
      <c r="K10">
        <f t="shared" si="3"/>
        <v>0</v>
      </c>
      <c r="L10">
        <f t="shared" si="4"/>
        <v>0</v>
      </c>
    </row>
    <row r="11" spans="1:12">
      <c r="A11" s="1">
        <f t="shared" si="5"/>
        <v>42075</v>
      </c>
      <c r="B11" s="1">
        <f>Letterprogramma!A5+VLOOKUP(C11,$B$33:$F$38,5)</f>
        <v>42075</v>
      </c>
      <c r="C11" t="str">
        <f>Letterprogramma!H5</f>
        <v>B</v>
      </c>
      <c r="D11" t="str">
        <f>Letterprogramma!I5</f>
        <v>D</v>
      </c>
      <c r="E11" s="4">
        <f>VLOOKUP(C11,$B$33:$D$38,3)</f>
        <v>0.83333333333333337</v>
      </c>
      <c r="F11">
        <f t="shared" si="1"/>
        <v>0</v>
      </c>
      <c r="G11">
        <f t="shared" si="1"/>
        <v>0</v>
      </c>
      <c r="I11" t="str">
        <f t="shared" si="2"/>
        <v xml:space="preserve"> </v>
      </c>
      <c r="J11">
        <f t="shared" si="3"/>
        <v>0</v>
      </c>
      <c r="K11">
        <f t="shared" si="3"/>
        <v>0</v>
      </c>
      <c r="L11">
        <f t="shared" si="4"/>
        <v>0</v>
      </c>
    </row>
    <row r="12" spans="1:12" hidden="1">
      <c r="A12" s="1">
        <f t="shared" si="5"/>
        <v>42073</v>
      </c>
      <c r="B12" s="1">
        <f>Letterprogramma!A5+VLOOKUP(C12,$B$33:$F$38,5)</f>
        <v>42073</v>
      </c>
      <c r="C12" t="str">
        <f>Letterprogramma!J5</f>
        <v>C</v>
      </c>
      <c r="D12" t="str">
        <f>Letterprogramma!K5</f>
        <v>F</v>
      </c>
      <c r="E12" s="4">
        <f>VLOOKUP(C12,$B$33:$D$38,3)</f>
        <v>0.82291666666666663</v>
      </c>
      <c r="F12">
        <f t="shared" si="1"/>
        <v>0</v>
      </c>
      <c r="G12">
        <f t="shared" si="1"/>
        <v>0</v>
      </c>
      <c r="I12" t="str">
        <f t="shared" si="2"/>
        <v xml:space="preserve"> </v>
      </c>
      <c r="J12">
        <f t="shared" si="3"/>
        <v>0</v>
      </c>
      <c r="K12">
        <f t="shared" si="3"/>
        <v>0</v>
      </c>
      <c r="L12">
        <f t="shared" si="4"/>
        <v>0</v>
      </c>
    </row>
    <row r="13" spans="1:12" hidden="1">
      <c r="A13" s="1">
        <f t="shared" si="5"/>
        <v>42082</v>
      </c>
      <c r="B13" s="1">
        <f>Letterprogramma!A6+VLOOKUP(C13,$B$33:$F$38,5)</f>
        <v>42082</v>
      </c>
      <c r="C13" t="str">
        <f>Letterprogramma!F6</f>
        <v>A</v>
      </c>
      <c r="D13" t="str">
        <f>Letterprogramma!G6</f>
        <v>D</v>
      </c>
      <c r="E13" s="4">
        <f t="shared" si="0"/>
        <v>0.82291666666666663</v>
      </c>
      <c r="F13">
        <f t="shared" si="1"/>
        <v>0</v>
      </c>
      <c r="G13">
        <f t="shared" si="1"/>
        <v>0</v>
      </c>
      <c r="I13" t="str">
        <f t="shared" si="2"/>
        <v xml:space="preserve"> </v>
      </c>
      <c r="J13">
        <f t="shared" si="3"/>
        <v>0</v>
      </c>
      <c r="K13">
        <f t="shared" si="3"/>
        <v>0</v>
      </c>
      <c r="L13">
        <f t="shared" si="4"/>
        <v>0</v>
      </c>
    </row>
    <row r="14" spans="1:12">
      <c r="A14" s="1">
        <f t="shared" si="5"/>
        <v>42083</v>
      </c>
      <c r="B14" s="1">
        <f>Letterprogramma!A6+VLOOKUP(C14,$B$33:$F$38,5)</f>
        <v>42083</v>
      </c>
      <c r="C14" t="str">
        <f>Letterprogramma!H6</f>
        <v>F</v>
      </c>
      <c r="D14" t="str">
        <f>Letterprogramma!I6</f>
        <v>B</v>
      </c>
      <c r="E14" s="4">
        <f t="shared" si="0"/>
        <v>0.82291666666666663</v>
      </c>
      <c r="F14">
        <f t="shared" si="1"/>
        <v>0</v>
      </c>
      <c r="G14">
        <f t="shared" si="1"/>
        <v>0</v>
      </c>
      <c r="I14" t="str">
        <f t="shared" si="2"/>
        <v xml:space="preserve"> </v>
      </c>
      <c r="J14">
        <f t="shared" si="3"/>
        <v>0</v>
      </c>
      <c r="K14">
        <f t="shared" si="3"/>
        <v>0</v>
      </c>
      <c r="L14">
        <f t="shared" si="4"/>
        <v>0</v>
      </c>
    </row>
    <row r="15" spans="1:12" hidden="1">
      <c r="A15" s="1">
        <f t="shared" si="5"/>
        <v>42080</v>
      </c>
      <c r="B15" s="1">
        <f>Letterprogramma!A6+VLOOKUP(C15,$B$33:$F$38,5)</f>
        <v>42080</v>
      </c>
      <c r="C15" t="str">
        <f>Letterprogramma!J6</f>
        <v>C</v>
      </c>
      <c r="D15" t="str">
        <f>Letterprogramma!K6</f>
        <v>E</v>
      </c>
      <c r="E15" s="4">
        <f t="shared" si="0"/>
        <v>0.82291666666666663</v>
      </c>
      <c r="F15">
        <f t="shared" si="1"/>
        <v>0</v>
      </c>
      <c r="G15">
        <f t="shared" si="1"/>
        <v>0</v>
      </c>
      <c r="I15" t="str">
        <f t="shared" si="2"/>
        <v xml:space="preserve"> </v>
      </c>
      <c r="J15">
        <f t="shared" si="3"/>
        <v>0</v>
      </c>
      <c r="K15">
        <f t="shared" si="3"/>
        <v>0</v>
      </c>
      <c r="L15">
        <f t="shared" si="4"/>
        <v>0</v>
      </c>
    </row>
    <row r="16" spans="1:12">
      <c r="A16" s="1">
        <f t="shared" si="5"/>
        <v>42089</v>
      </c>
      <c r="B16" s="1">
        <f>Letterprogramma!A7+VLOOKUP(C16,$B$33:$F$38,5)</f>
        <v>42089</v>
      </c>
      <c r="C16" t="str">
        <f>Letterprogramma!F7</f>
        <v>B</v>
      </c>
      <c r="D16" t="str">
        <f>Letterprogramma!G7</f>
        <v>A</v>
      </c>
      <c r="E16" s="4">
        <f t="shared" si="0"/>
        <v>0.83333333333333337</v>
      </c>
      <c r="F16">
        <f t="shared" si="1"/>
        <v>0</v>
      </c>
      <c r="G16">
        <f t="shared" si="1"/>
        <v>0</v>
      </c>
      <c r="I16" t="str">
        <f t="shared" si="2"/>
        <v xml:space="preserve"> </v>
      </c>
      <c r="J16">
        <f t="shared" si="3"/>
        <v>0</v>
      </c>
      <c r="K16">
        <f t="shared" si="3"/>
        <v>0</v>
      </c>
      <c r="L16">
        <f t="shared" si="4"/>
        <v>0</v>
      </c>
    </row>
    <row r="17" spans="1:12" hidden="1">
      <c r="A17" s="1">
        <f t="shared" si="5"/>
        <v>42090</v>
      </c>
      <c r="B17" s="1">
        <f>Letterprogramma!A7+VLOOKUP(C17,$B$33:$F$38,5)</f>
        <v>42090</v>
      </c>
      <c r="C17" t="str">
        <f>Letterprogramma!H7</f>
        <v>D</v>
      </c>
      <c r="D17" t="str">
        <f>Letterprogramma!I7</f>
        <v>C</v>
      </c>
      <c r="E17" s="4">
        <f t="shared" si="0"/>
        <v>0.83333333333333337</v>
      </c>
      <c r="F17">
        <f t="shared" si="1"/>
        <v>0</v>
      </c>
      <c r="G17">
        <f t="shared" si="1"/>
        <v>0</v>
      </c>
      <c r="I17" t="str">
        <f t="shared" si="2"/>
        <v xml:space="preserve"> </v>
      </c>
      <c r="J17">
        <f t="shared" si="3"/>
        <v>0</v>
      </c>
      <c r="K17">
        <f t="shared" si="3"/>
        <v>0</v>
      </c>
      <c r="L17">
        <f t="shared" si="4"/>
        <v>0</v>
      </c>
    </row>
    <row r="18" spans="1:12" hidden="1">
      <c r="A18" s="1">
        <f t="shared" si="5"/>
        <v>42090</v>
      </c>
      <c r="B18" s="1">
        <f>Letterprogramma!A7+VLOOKUP(C18,$B$33:$F$38,5)</f>
        <v>42090</v>
      </c>
      <c r="C18" t="str">
        <f>Letterprogramma!J7</f>
        <v>F</v>
      </c>
      <c r="D18" t="str">
        <f>Letterprogramma!K7</f>
        <v>E</v>
      </c>
      <c r="E18" s="4">
        <f t="shared" si="0"/>
        <v>0.82291666666666663</v>
      </c>
      <c r="F18">
        <f t="shared" si="1"/>
        <v>0</v>
      </c>
      <c r="G18">
        <f t="shared" si="1"/>
        <v>0</v>
      </c>
      <c r="I18" t="str">
        <f t="shared" si="2"/>
        <v xml:space="preserve"> </v>
      </c>
      <c r="J18">
        <f t="shared" si="3"/>
        <v>0</v>
      </c>
      <c r="K18">
        <f t="shared" si="3"/>
        <v>0</v>
      </c>
      <c r="L18">
        <f t="shared" si="4"/>
        <v>0</v>
      </c>
    </row>
    <row r="19" spans="1:12" hidden="1">
      <c r="A19" s="1">
        <f t="shared" si="5"/>
        <v>42096</v>
      </c>
      <c r="B19" s="1">
        <f>Letterprogramma!A8+VLOOKUP(C19,$B$33:$F$38,5)</f>
        <v>42096</v>
      </c>
      <c r="C19" t="str">
        <f>Letterprogramma!F8</f>
        <v>A</v>
      </c>
      <c r="D19" t="str">
        <f>Letterprogramma!G8</f>
        <v>F</v>
      </c>
      <c r="E19" s="4">
        <f>VLOOKUP(C19,$B$33:$D$38,3)</f>
        <v>0.82291666666666663</v>
      </c>
      <c r="F19">
        <f t="shared" si="1"/>
        <v>0</v>
      </c>
      <c r="G19">
        <f t="shared" si="1"/>
        <v>0</v>
      </c>
      <c r="I19" t="str">
        <f t="shared" si="2"/>
        <v xml:space="preserve"> </v>
      </c>
      <c r="J19">
        <f t="shared" si="3"/>
        <v>0</v>
      </c>
      <c r="K19">
        <f t="shared" si="3"/>
        <v>0</v>
      </c>
      <c r="L19">
        <f t="shared" si="4"/>
        <v>0</v>
      </c>
    </row>
    <row r="20" spans="1:12">
      <c r="A20" s="1">
        <f t="shared" si="5"/>
        <v>42094</v>
      </c>
      <c r="B20" s="1">
        <f>Letterprogramma!A8+VLOOKUP(C20,$B$33:$F$38,5)</f>
        <v>42094</v>
      </c>
      <c r="C20" t="str">
        <f>Letterprogramma!H8</f>
        <v>C</v>
      </c>
      <c r="D20" t="str">
        <f>Letterprogramma!I8</f>
        <v>B</v>
      </c>
      <c r="E20" s="4">
        <f>VLOOKUP(C20,$B$33:$D$38,3)</f>
        <v>0.82291666666666663</v>
      </c>
      <c r="F20">
        <f t="shared" si="1"/>
        <v>0</v>
      </c>
      <c r="G20">
        <f t="shared" si="1"/>
        <v>0</v>
      </c>
      <c r="I20" t="str">
        <f t="shared" si="2"/>
        <v xml:space="preserve"> </v>
      </c>
      <c r="J20">
        <f t="shared" si="3"/>
        <v>0</v>
      </c>
      <c r="K20">
        <f t="shared" si="3"/>
        <v>0</v>
      </c>
      <c r="L20">
        <f t="shared" si="4"/>
        <v>0</v>
      </c>
    </row>
    <row r="21" spans="1:12" hidden="1">
      <c r="A21" s="1">
        <f t="shared" si="5"/>
        <v>42093</v>
      </c>
      <c r="B21" s="1">
        <f>Letterprogramma!A8+VLOOKUP(C21,$B$33:$F$38,5)</f>
        <v>42093</v>
      </c>
      <c r="C21" t="str">
        <f>Letterprogramma!J8</f>
        <v>E</v>
      </c>
      <c r="D21" t="str">
        <f>Letterprogramma!K8</f>
        <v>D</v>
      </c>
      <c r="E21" s="4">
        <f>VLOOKUP(C21,$B$33:$D$38,3)</f>
        <v>0.84375</v>
      </c>
      <c r="F21">
        <f t="shared" si="1"/>
        <v>0</v>
      </c>
      <c r="G21">
        <f t="shared" si="1"/>
        <v>0</v>
      </c>
      <c r="I21" t="str">
        <f t="shared" si="2"/>
        <v xml:space="preserve"> </v>
      </c>
      <c r="J21">
        <f t="shared" si="3"/>
        <v>0</v>
      </c>
      <c r="K21">
        <f t="shared" si="3"/>
        <v>0</v>
      </c>
      <c r="L21">
        <f t="shared" si="4"/>
        <v>0</v>
      </c>
    </row>
    <row r="22" spans="1:12" hidden="1">
      <c r="A22" s="1">
        <f t="shared" si="5"/>
        <v>42101</v>
      </c>
      <c r="B22" s="1">
        <f>Letterprogramma!A9+VLOOKUP(C22,$B$33:$F$38,5)</f>
        <v>42101</v>
      </c>
      <c r="C22" t="str">
        <f>Letterprogramma!F9</f>
        <v>C</v>
      </c>
      <c r="D22" t="str">
        <f>Letterprogramma!G9</f>
        <v>A</v>
      </c>
      <c r="E22" s="4">
        <f t="shared" si="0"/>
        <v>0.82291666666666663</v>
      </c>
      <c r="F22">
        <f t="shared" si="1"/>
        <v>0</v>
      </c>
      <c r="G22">
        <f t="shared" si="1"/>
        <v>0</v>
      </c>
      <c r="I22" t="str">
        <f t="shared" si="2"/>
        <v xml:space="preserve"> </v>
      </c>
      <c r="J22">
        <f t="shared" si="3"/>
        <v>0</v>
      </c>
      <c r="K22">
        <f t="shared" si="3"/>
        <v>0</v>
      </c>
      <c r="L22">
        <f t="shared" si="4"/>
        <v>0</v>
      </c>
    </row>
    <row r="23" spans="1:12">
      <c r="A23" s="1">
        <f t="shared" si="5"/>
        <v>42103</v>
      </c>
      <c r="B23" s="1">
        <f>Letterprogramma!A9+VLOOKUP(C23,$B$33:$F$38,5)</f>
        <v>42103</v>
      </c>
      <c r="C23" t="str">
        <f>Letterprogramma!H9</f>
        <v>B</v>
      </c>
      <c r="D23" t="str">
        <f>Letterprogramma!I9</f>
        <v>E</v>
      </c>
      <c r="E23" s="4">
        <f t="shared" si="0"/>
        <v>0.83333333333333337</v>
      </c>
      <c r="F23">
        <f t="shared" si="1"/>
        <v>0</v>
      </c>
      <c r="G23">
        <f t="shared" si="1"/>
        <v>0</v>
      </c>
      <c r="I23" t="str">
        <f t="shared" si="2"/>
        <v xml:space="preserve"> </v>
      </c>
      <c r="J23">
        <f t="shared" si="3"/>
        <v>0</v>
      </c>
      <c r="K23">
        <f t="shared" si="3"/>
        <v>0</v>
      </c>
      <c r="L23">
        <f t="shared" si="4"/>
        <v>0</v>
      </c>
    </row>
    <row r="24" spans="1:12" hidden="1">
      <c r="A24" s="1">
        <f t="shared" si="5"/>
        <v>42104</v>
      </c>
      <c r="B24" s="1">
        <f>Letterprogramma!A9+VLOOKUP(C24,$B$33:$F$38,5)</f>
        <v>42104</v>
      </c>
      <c r="C24" t="str">
        <f>Letterprogramma!J9</f>
        <v>F</v>
      </c>
      <c r="D24" t="str">
        <f>Letterprogramma!K9</f>
        <v>D</v>
      </c>
      <c r="E24" s="4">
        <f t="shared" si="0"/>
        <v>0.82291666666666663</v>
      </c>
      <c r="F24">
        <f t="shared" si="1"/>
        <v>0</v>
      </c>
      <c r="G24">
        <f t="shared" si="1"/>
        <v>0</v>
      </c>
      <c r="I24" t="str">
        <f t="shared" si="2"/>
        <v xml:space="preserve"> </v>
      </c>
      <c r="J24">
        <f t="shared" si="3"/>
        <v>0</v>
      </c>
      <c r="K24">
        <f t="shared" si="3"/>
        <v>0</v>
      </c>
      <c r="L24">
        <f t="shared" si="4"/>
        <v>0</v>
      </c>
    </row>
    <row r="25" spans="1:12" hidden="1">
      <c r="A25" s="1">
        <f>B25</f>
        <v>42110</v>
      </c>
      <c r="B25" s="1">
        <f>Letterprogramma!A10+VLOOKUP(C25,$B$33:$F$38,5)</f>
        <v>42110</v>
      </c>
      <c r="C25" t="str">
        <f>Letterprogramma!F10</f>
        <v>A</v>
      </c>
      <c r="D25" t="str">
        <f>Letterprogramma!G10</f>
        <v>E</v>
      </c>
      <c r="E25" s="4">
        <f t="shared" si="0"/>
        <v>0.82291666666666663</v>
      </c>
      <c r="F25">
        <f t="shared" si="1"/>
        <v>0</v>
      </c>
      <c r="G25">
        <f t="shared" si="1"/>
        <v>0</v>
      </c>
      <c r="I25" t="str">
        <f t="shared" si="2"/>
        <v xml:space="preserve"> </v>
      </c>
      <c r="J25">
        <f t="shared" si="3"/>
        <v>0</v>
      </c>
      <c r="K25">
        <f t="shared" si="3"/>
        <v>0</v>
      </c>
      <c r="L25">
        <f t="shared" si="4"/>
        <v>0</v>
      </c>
    </row>
    <row r="26" spans="1:12">
      <c r="A26" s="1">
        <f t="shared" si="5"/>
        <v>42111</v>
      </c>
      <c r="B26" s="1">
        <f>Letterprogramma!A10+VLOOKUP(C26,$B$33:$F$38,5)</f>
        <v>42111</v>
      </c>
      <c r="C26" t="str">
        <f>Letterprogramma!H10</f>
        <v>D</v>
      </c>
      <c r="D26" t="str">
        <f>Letterprogramma!I10</f>
        <v>B</v>
      </c>
      <c r="E26" s="4">
        <f t="shared" si="0"/>
        <v>0.83333333333333337</v>
      </c>
      <c r="F26">
        <f t="shared" si="1"/>
        <v>0</v>
      </c>
      <c r="G26">
        <f t="shared" si="1"/>
        <v>0</v>
      </c>
      <c r="I26" t="str">
        <f t="shared" si="2"/>
        <v xml:space="preserve"> </v>
      </c>
      <c r="J26">
        <f t="shared" si="3"/>
        <v>0</v>
      </c>
      <c r="K26">
        <f t="shared" si="3"/>
        <v>0</v>
      </c>
      <c r="L26">
        <f t="shared" si="4"/>
        <v>0</v>
      </c>
    </row>
    <row r="27" spans="1:12" hidden="1">
      <c r="A27" s="1">
        <f>B27</f>
        <v>42111</v>
      </c>
      <c r="B27" s="1">
        <f>Letterprogramma!A10+VLOOKUP(C27,$B$33:$F$38,5)</f>
        <v>42111</v>
      </c>
      <c r="C27" t="str">
        <f>Letterprogramma!J10</f>
        <v>F</v>
      </c>
      <c r="D27" t="str">
        <f>Letterprogramma!K10</f>
        <v>C</v>
      </c>
      <c r="E27" s="4">
        <f t="shared" si="0"/>
        <v>0.82291666666666663</v>
      </c>
      <c r="F27">
        <f t="shared" si="1"/>
        <v>0</v>
      </c>
      <c r="G27">
        <f t="shared" si="1"/>
        <v>0</v>
      </c>
      <c r="I27" t="str">
        <f t="shared" si="2"/>
        <v xml:space="preserve"> </v>
      </c>
      <c r="J27">
        <f t="shared" si="3"/>
        <v>0</v>
      </c>
      <c r="K27">
        <f t="shared" si="3"/>
        <v>0</v>
      </c>
      <c r="L27">
        <f t="shared" si="4"/>
        <v>0</v>
      </c>
    </row>
    <row r="28" spans="1:12" hidden="1">
      <c r="A28" s="1">
        <f t="shared" si="5"/>
        <v>42118</v>
      </c>
      <c r="B28" s="1">
        <f>Letterprogramma!A11+VLOOKUP(C28,$B$33:$F$38,5)</f>
        <v>42118</v>
      </c>
      <c r="C28" t="str">
        <f>Letterprogramma!F11</f>
        <v>D</v>
      </c>
      <c r="D28" t="str">
        <f>Letterprogramma!G11</f>
        <v>A</v>
      </c>
      <c r="E28" s="4">
        <f t="shared" si="0"/>
        <v>0.83333333333333337</v>
      </c>
      <c r="F28">
        <f t="shared" si="1"/>
        <v>0</v>
      </c>
      <c r="G28">
        <f t="shared" si="1"/>
        <v>0</v>
      </c>
      <c r="I28" t="str">
        <f t="shared" si="2"/>
        <v xml:space="preserve"> </v>
      </c>
      <c r="J28">
        <f t="shared" si="3"/>
        <v>0</v>
      </c>
      <c r="K28">
        <f t="shared" si="3"/>
        <v>0</v>
      </c>
      <c r="L28">
        <f t="shared" si="4"/>
        <v>0</v>
      </c>
    </row>
    <row r="29" spans="1:12">
      <c r="A29" s="1">
        <f t="shared" si="5"/>
        <v>42117</v>
      </c>
      <c r="B29" s="1">
        <f>Letterprogramma!A11+VLOOKUP(C29,$B$33:$F$38,5)</f>
        <v>42117</v>
      </c>
      <c r="C29" t="str">
        <f>Letterprogramma!H11</f>
        <v>B</v>
      </c>
      <c r="D29" t="str">
        <f>Letterprogramma!I11</f>
        <v>F</v>
      </c>
      <c r="E29" s="4">
        <f t="shared" si="0"/>
        <v>0.83333333333333337</v>
      </c>
      <c r="F29">
        <f t="shared" si="1"/>
        <v>0</v>
      </c>
      <c r="G29">
        <f t="shared" si="1"/>
        <v>0</v>
      </c>
      <c r="I29" t="str">
        <f t="shared" si="2"/>
        <v xml:space="preserve"> </v>
      </c>
      <c r="J29">
        <f t="shared" si="3"/>
        <v>0</v>
      </c>
      <c r="K29">
        <f t="shared" si="3"/>
        <v>0</v>
      </c>
      <c r="L29">
        <f t="shared" si="4"/>
        <v>0</v>
      </c>
    </row>
    <row r="30" spans="1:12" hidden="1">
      <c r="A30" s="1">
        <f>B30</f>
        <v>42114</v>
      </c>
      <c r="B30" s="1">
        <f>Letterprogramma!A11+VLOOKUP(C30,$B$33:$F$38,5)</f>
        <v>42114</v>
      </c>
      <c r="C30" t="str">
        <f>Letterprogramma!J11</f>
        <v>E</v>
      </c>
      <c r="D30" t="str">
        <f>Letterprogramma!K11</f>
        <v>C</v>
      </c>
      <c r="E30" s="4">
        <f t="shared" si="0"/>
        <v>0.84375</v>
      </c>
      <c r="F30">
        <f t="shared" si="1"/>
        <v>0</v>
      </c>
      <c r="G30">
        <f t="shared" si="1"/>
        <v>0</v>
      </c>
      <c r="I30" t="str">
        <f>IF(A30=B30," ","VERPLAATST")</f>
        <v xml:space="preserve"> </v>
      </c>
      <c r="J30">
        <f t="shared" si="3"/>
        <v>0</v>
      </c>
      <c r="K30">
        <f t="shared" si="3"/>
        <v>0</v>
      </c>
      <c r="L30">
        <f t="shared" si="4"/>
        <v>0</v>
      </c>
    </row>
    <row r="32" spans="1:12">
      <c r="B32">
        <f>Indeling!A71</f>
        <v>6</v>
      </c>
      <c r="C32">
        <f>Indeling!A71</f>
        <v>6</v>
      </c>
      <c r="D32" t="str">
        <f>Indeling!B71</f>
        <v>klasse - Poule E</v>
      </c>
    </row>
    <row r="33" spans="1:7">
      <c r="A33" s="4" t="str">
        <f>Indeling!C86</f>
        <v>VR</v>
      </c>
      <c r="B33" t="s">
        <v>30</v>
      </c>
      <c r="C33">
        <f>Indeling!B93</f>
        <v>0</v>
      </c>
      <c r="D33" s="4">
        <f>Indeling!D93</f>
        <v>0.82291666666666663</v>
      </c>
      <c r="E33" t="str">
        <f>Indeling!C93</f>
        <v>DO</v>
      </c>
      <c r="F33">
        <f>VLOOKUP(E33,Indeling!$G$79:$H$84,2)</f>
        <v>3</v>
      </c>
      <c r="G33" t="str">
        <f>MID(B32,12,1)</f>
        <v/>
      </c>
    </row>
    <row r="34" spans="1:7">
      <c r="A34" s="4" t="str">
        <f>Indeling!C87</f>
        <v>MA</v>
      </c>
      <c r="B34" t="s">
        <v>31</v>
      </c>
      <c r="C34">
        <f>Indeling!B94</f>
        <v>0</v>
      </c>
      <c r="D34" s="4">
        <f>Indeling!D94</f>
        <v>0.83333333333333337</v>
      </c>
      <c r="E34" t="str">
        <f>Indeling!C94</f>
        <v>DO</v>
      </c>
      <c r="F34">
        <f>VLOOKUP(E34,Indeling!$G$79:$H$84,2)</f>
        <v>3</v>
      </c>
      <c r="G34" t="str">
        <f>G33</f>
        <v/>
      </c>
    </row>
    <row r="35" spans="1:7">
      <c r="A35" s="4" t="str">
        <f>Indeling!C88</f>
        <v>MA</v>
      </c>
      <c r="B35" t="s">
        <v>32</v>
      </c>
      <c r="C35">
        <f>Indeling!B95</f>
        <v>0</v>
      </c>
      <c r="D35" s="4">
        <f>Indeling!D95</f>
        <v>0.82291666666666663</v>
      </c>
      <c r="E35" t="str">
        <f>Indeling!C95</f>
        <v>DI</v>
      </c>
      <c r="F35">
        <f>VLOOKUP(E35,Indeling!$G$79:$H$84,2)</f>
        <v>1</v>
      </c>
      <c r="G35" t="str">
        <f>G34</f>
        <v/>
      </c>
    </row>
    <row r="36" spans="1:7">
      <c r="A36" s="4" t="str">
        <f>Indeling!C89</f>
        <v>MA</v>
      </c>
      <c r="B36" t="s">
        <v>33</v>
      </c>
      <c r="C36">
        <f>Indeling!B96</f>
        <v>0</v>
      </c>
      <c r="D36" s="4">
        <f>Indeling!D96</f>
        <v>0.83333333333333337</v>
      </c>
      <c r="E36" t="str">
        <f>Indeling!C96</f>
        <v>VR</v>
      </c>
      <c r="F36">
        <f>VLOOKUP(E36,Indeling!$G$79:$H$84,2)</f>
        <v>4</v>
      </c>
      <c r="G36" t="str">
        <f>G35</f>
        <v/>
      </c>
    </row>
    <row r="37" spans="1:7">
      <c r="A37" s="4" t="str">
        <f>Indeling!C90</f>
        <v>DI</v>
      </c>
      <c r="B37" t="s">
        <v>34</v>
      </c>
      <c r="C37">
        <f>Indeling!B97</f>
        <v>0</v>
      </c>
      <c r="D37" s="4">
        <f>Indeling!D97</f>
        <v>0.84375</v>
      </c>
      <c r="E37" t="str">
        <f>Indeling!C97</f>
        <v>MA</v>
      </c>
      <c r="F37">
        <f>VLOOKUP(E37,Indeling!$G$79:$H$84,2)</f>
        <v>0</v>
      </c>
      <c r="G37" t="str">
        <f>G36</f>
        <v/>
      </c>
    </row>
    <row r="38" spans="1:7">
      <c r="A38" s="4" t="str">
        <f>Indeling!C91</f>
        <v>VR</v>
      </c>
      <c r="B38" t="s">
        <v>35</v>
      </c>
      <c r="C38">
        <f>Indeling!B98</f>
        <v>0</v>
      </c>
      <c r="D38" s="4">
        <f>Indeling!D98</f>
        <v>0.82291666666666663</v>
      </c>
      <c r="E38" t="str">
        <f>Indeling!C98</f>
        <v>VR</v>
      </c>
      <c r="F38">
        <f>VLOOKUP(E38,Indeling!$G$79:$H$84,2)</f>
        <v>4</v>
      </c>
      <c r="G38" t="str">
        <f>G37</f>
        <v/>
      </c>
    </row>
  </sheetData>
  <autoFilter ref="A1:L30">
    <filterColumn colId="11">
      <filters>
        <filter val="1"/>
      </filters>
    </filterColumn>
  </autoFilter>
  <printOptions gridLines="1"/>
  <pageMargins left="0.70866141732283472" right="0.70866141732283472" top="0.74803149606299213" bottom="0.74803149606299213" header="0.31496062992125984" footer="0.31496062992125984"/>
  <pageSetup paperSize="9" scale="12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98"/>
  <sheetViews>
    <sheetView topLeftCell="A43" workbookViewId="0">
      <selection activeCell="B60" sqref="B60"/>
    </sheetView>
  </sheetViews>
  <sheetFormatPr defaultRowHeight="15"/>
  <cols>
    <col min="1" max="1" width="7.42578125" customWidth="1"/>
    <col min="2" max="2" width="19.140625" customWidth="1"/>
    <col min="3" max="5" width="5.85546875" customWidth="1"/>
    <col min="6" max="6" width="4.140625" customWidth="1"/>
  </cols>
  <sheetData>
    <row r="1" spans="1:9">
      <c r="A1">
        <v>2</v>
      </c>
      <c r="B1" t="s">
        <v>57</v>
      </c>
      <c r="H1" s="2" t="s">
        <v>42</v>
      </c>
    </row>
    <row r="2" spans="1:9">
      <c r="A2" t="s">
        <v>30</v>
      </c>
      <c r="B2" t="s">
        <v>81</v>
      </c>
      <c r="C2" t="s">
        <v>40</v>
      </c>
      <c r="D2" s="3">
        <v>0.83333333333333337</v>
      </c>
      <c r="E2">
        <f t="shared" ref="E2:E7" si="0">VLOOKUP(C2,$G$79:$H$84,2)</f>
        <v>4</v>
      </c>
      <c r="F2" t="str">
        <f>MID(A1,8,1)</f>
        <v/>
      </c>
    </row>
    <row r="3" spans="1:9">
      <c r="A3" t="s">
        <v>31</v>
      </c>
      <c r="B3" t="s">
        <v>45</v>
      </c>
      <c r="C3" t="s">
        <v>36</v>
      </c>
      <c r="D3" s="3">
        <v>0.83333333333333337</v>
      </c>
      <c r="E3">
        <f t="shared" si="0"/>
        <v>0</v>
      </c>
      <c r="F3" t="str">
        <f>F2</f>
        <v/>
      </c>
    </row>
    <row r="4" spans="1:9">
      <c r="A4" t="s">
        <v>32</v>
      </c>
      <c r="B4" t="s">
        <v>82</v>
      </c>
      <c r="C4" t="s">
        <v>39</v>
      </c>
      <c r="D4" s="3">
        <v>0.83333333333333337</v>
      </c>
      <c r="E4">
        <f t="shared" si="0"/>
        <v>3</v>
      </c>
      <c r="F4" t="str">
        <f>F3</f>
        <v/>
      </c>
      <c r="I4" s="3"/>
    </row>
    <row r="5" spans="1:9">
      <c r="A5" t="s">
        <v>33</v>
      </c>
      <c r="B5" t="s">
        <v>83</v>
      </c>
      <c r="C5" t="s">
        <v>40</v>
      </c>
      <c r="D5" s="3">
        <v>0.83333333333333337</v>
      </c>
      <c r="E5">
        <f t="shared" si="0"/>
        <v>4</v>
      </c>
      <c r="F5" t="str">
        <f>F4</f>
        <v/>
      </c>
    </row>
    <row r="6" spans="1:9">
      <c r="A6" t="s">
        <v>34</v>
      </c>
      <c r="B6" t="s">
        <v>84</v>
      </c>
      <c r="C6" t="s">
        <v>40</v>
      </c>
      <c r="D6" s="3">
        <v>0.83333333333333337</v>
      </c>
      <c r="E6">
        <f t="shared" si="0"/>
        <v>4</v>
      </c>
      <c r="F6" t="str">
        <f>F5</f>
        <v/>
      </c>
    </row>
    <row r="7" spans="1:9">
      <c r="A7" t="s">
        <v>35</v>
      </c>
      <c r="B7" t="s">
        <v>85</v>
      </c>
      <c r="C7" t="s">
        <v>39</v>
      </c>
      <c r="D7" s="3">
        <v>0.83333333333333337</v>
      </c>
      <c r="E7">
        <f t="shared" si="0"/>
        <v>3</v>
      </c>
      <c r="F7" t="str">
        <f>F6</f>
        <v/>
      </c>
    </row>
    <row r="8" spans="1:9">
      <c r="A8">
        <v>3</v>
      </c>
      <c r="B8" t="s">
        <v>53</v>
      </c>
    </row>
    <row r="9" spans="1:9">
      <c r="A9" t="s">
        <v>30</v>
      </c>
      <c r="B9" t="s">
        <v>86</v>
      </c>
      <c r="C9" t="s">
        <v>40</v>
      </c>
      <c r="D9" s="3">
        <v>0.83333333333333337</v>
      </c>
      <c r="E9">
        <f t="shared" ref="E9:E14" si="1">VLOOKUP(C9,$G$79:$H$84,2)</f>
        <v>4</v>
      </c>
      <c r="F9" t="str">
        <f>MID(A8,8,1)</f>
        <v/>
      </c>
    </row>
    <row r="10" spans="1:9">
      <c r="A10" t="s">
        <v>31</v>
      </c>
      <c r="B10" t="s">
        <v>46</v>
      </c>
      <c r="C10" t="s">
        <v>36</v>
      </c>
      <c r="D10" s="3">
        <v>0.83333333333333337</v>
      </c>
      <c r="E10">
        <f t="shared" si="1"/>
        <v>0</v>
      </c>
      <c r="F10" t="str">
        <f>F9</f>
        <v/>
      </c>
    </row>
    <row r="11" spans="1:9">
      <c r="A11" t="s">
        <v>32</v>
      </c>
      <c r="B11" t="s">
        <v>88</v>
      </c>
      <c r="C11" t="s">
        <v>40</v>
      </c>
      <c r="D11" s="3">
        <v>0.83333333333333337</v>
      </c>
      <c r="E11">
        <f t="shared" si="1"/>
        <v>4</v>
      </c>
      <c r="F11" t="str">
        <f>F10</f>
        <v/>
      </c>
      <c r="I11" s="3"/>
    </row>
    <row r="12" spans="1:9">
      <c r="A12" t="s">
        <v>33</v>
      </c>
      <c r="B12" t="s">
        <v>87</v>
      </c>
      <c r="C12" t="s">
        <v>40</v>
      </c>
      <c r="D12" s="3">
        <v>0.82291666666666663</v>
      </c>
      <c r="E12">
        <f t="shared" si="1"/>
        <v>4</v>
      </c>
      <c r="F12" t="str">
        <f>F11</f>
        <v/>
      </c>
    </row>
    <row r="13" spans="1:9">
      <c r="A13" t="s">
        <v>34</v>
      </c>
      <c r="B13" t="s">
        <v>61</v>
      </c>
      <c r="C13" t="s">
        <v>39</v>
      </c>
      <c r="D13" s="3">
        <v>0.83333333333333337</v>
      </c>
      <c r="E13">
        <f t="shared" si="1"/>
        <v>3</v>
      </c>
      <c r="F13" t="str">
        <f>F12</f>
        <v/>
      </c>
    </row>
    <row r="14" spans="1:9">
      <c r="A14" t="s">
        <v>35</v>
      </c>
      <c r="B14" t="s">
        <v>89</v>
      </c>
      <c r="C14" t="s">
        <v>40</v>
      </c>
      <c r="D14" s="3">
        <v>0.8125</v>
      </c>
      <c r="E14">
        <f t="shared" si="1"/>
        <v>4</v>
      </c>
      <c r="F14" t="str">
        <f>F13</f>
        <v/>
      </c>
    </row>
    <row r="15" spans="1:9">
      <c r="A15">
        <v>5</v>
      </c>
      <c r="B15" t="s">
        <v>44</v>
      </c>
    </row>
    <row r="16" spans="1:9">
      <c r="A16" t="s">
        <v>30</v>
      </c>
      <c r="B16" t="s">
        <v>90</v>
      </c>
      <c r="C16" t="s">
        <v>36</v>
      </c>
      <c r="D16" s="3">
        <v>0.83333333333333337</v>
      </c>
      <c r="E16">
        <f t="shared" ref="E16:E21" si="2">VLOOKUP(C16,$G$79:$H$84,2)</f>
        <v>0</v>
      </c>
      <c r="F16" t="str">
        <f>MID(A15,8,1)</f>
        <v/>
      </c>
    </row>
    <row r="17" spans="1:6">
      <c r="A17" t="s">
        <v>31</v>
      </c>
      <c r="B17" t="s">
        <v>91</v>
      </c>
      <c r="C17" t="s">
        <v>36</v>
      </c>
      <c r="D17" s="3">
        <v>0.83333333333333337</v>
      </c>
      <c r="E17">
        <f t="shared" si="2"/>
        <v>0</v>
      </c>
      <c r="F17" t="str">
        <f>F16</f>
        <v/>
      </c>
    </row>
    <row r="18" spans="1:6">
      <c r="A18" t="s">
        <v>32</v>
      </c>
      <c r="B18" s="6" t="s">
        <v>135</v>
      </c>
      <c r="C18" t="s">
        <v>36</v>
      </c>
      <c r="D18" s="3">
        <v>0.83333333333333337</v>
      </c>
      <c r="E18">
        <f t="shared" si="2"/>
        <v>0</v>
      </c>
      <c r="F18" t="str">
        <f>F17</f>
        <v/>
      </c>
    </row>
    <row r="19" spans="1:6">
      <c r="A19" t="s">
        <v>33</v>
      </c>
      <c r="B19" t="s">
        <v>92</v>
      </c>
      <c r="C19" t="s">
        <v>36</v>
      </c>
      <c r="D19" s="3">
        <v>0.82291666666666663</v>
      </c>
      <c r="E19">
        <f t="shared" si="2"/>
        <v>0</v>
      </c>
      <c r="F19" t="str">
        <f>F18</f>
        <v/>
      </c>
    </row>
    <row r="20" spans="1:6">
      <c r="A20" t="s">
        <v>34</v>
      </c>
      <c r="B20" t="s">
        <v>47</v>
      </c>
      <c r="C20" t="s">
        <v>36</v>
      </c>
      <c r="D20" s="3">
        <v>0.83333333333333337</v>
      </c>
      <c r="E20">
        <f t="shared" si="2"/>
        <v>0</v>
      </c>
      <c r="F20" t="str">
        <f>F19</f>
        <v/>
      </c>
    </row>
    <row r="21" spans="1:6">
      <c r="A21" t="s">
        <v>35</v>
      </c>
      <c r="B21" t="s">
        <v>93</v>
      </c>
      <c r="C21" t="s">
        <v>37</v>
      </c>
      <c r="D21" s="3">
        <v>0.83333333333333337</v>
      </c>
      <c r="E21">
        <f t="shared" si="2"/>
        <v>1</v>
      </c>
      <c r="F21" t="str">
        <f>F20</f>
        <v/>
      </c>
    </row>
    <row r="22" spans="1:6">
      <c r="A22">
        <v>2</v>
      </c>
      <c r="B22" t="s">
        <v>56</v>
      </c>
    </row>
    <row r="23" spans="1:6">
      <c r="A23" t="s">
        <v>30</v>
      </c>
      <c r="B23" t="s">
        <v>94</v>
      </c>
      <c r="C23" t="s">
        <v>37</v>
      </c>
      <c r="D23" s="3">
        <v>0.83333333333333337</v>
      </c>
      <c r="E23">
        <f t="shared" ref="E23:E28" si="3">VLOOKUP(C23,$G$79:$H$84,2)</f>
        <v>1</v>
      </c>
      <c r="F23" t="str">
        <f>MID(A22,8,1)</f>
        <v/>
      </c>
    </row>
    <row r="24" spans="1:6">
      <c r="A24" t="s">
        <v>31</v>
      </c>
      <c r="B24" t="s">
        <v>48</v>
      </c>
      <c r="C24" t="s">
        <v>39</v>
      </c>
      <c r="D24" s="3">
        <v>0.83333333333333337</v>
      </c>
      <c r="E24">
        <f t="shared" si="3"/>
        <v>3</v>
      </c>
      <c r="F24" t="str">
        <f>F23</f>
        <v/>
      </c>
    </row>
    <row r="25" spans="1:6">
      <c r="A25" t="s">
        <v>32</v>
      </c>
      <c r="B25" t="s">
        <v>95</v>
      </c>
      <c r="C25" t="s">
        <v>39</v>
      </c>
      <c r="D25" s="3">
        <v>0.83333333333333337</v>
      </c>
      <c r="E25">
        <f t="shared" si="3"/>
        <v>3</v>
      </c>
      <c r="F25" t="str">
        <f>F24</f>
        <v/>
      </c>
    </row>
    <row r="26" spans="1:6">
      <c r="A26" t="s">
        <v>33</v>
      </c>
      <c r="B26" t="s">
        <v>96</v>
      </c>
      <c r="C26" t="s">
        <v>38</v>
      </c>
      <c r="D26" s="3">
        <v>0.83333333333333337</v>
      </c>
      <c r="E26">
        <f t="shared" si="3"/>
        <v>2</v>
      </c>
      <c r="F26" t="str">
        <f>F25</f>
        <v/>
      </c>
    </row>
    <row r="27" spans="1:6">
      <c r="A27" t="s">
        <v>34</v>
      </c>
      <c r="B27" t="s">
        <v>63</v>
      </c>
      <c r="C27" t="s">
        <v>36</v>
      </c>
      <c r="D27" s="3">
        <v>0.83333333333333337</v>
      </c>
      <c r="E27">
        <f t="shared" si="3"/>
        <v>0</v>
      </c>
      <c r="F27" t="str">
        <f>F26</f>
        <v/>
      </c>
    </row>
    <row r="28" spans="1:6">
      <c r="A28" t="s">
        <v>35</v>
      </c>
      <c r="B28" t="s">
        <v>97</v>
      </c>
      <c r="C28" t="s">
        <v>37</v>
      </c>
      <c r="D28" s="3">
        <v>0.82291666666666663</v>
      </c>
      <c r="E28">
        <f t="shared" si="3"/>
        <v>1</v>
      </c>
      <c r="F28" t="str">
        <f>F27</f>
        <v/>
      </c>
    </row>
    <row r="29" spans="1:6">
      <c r="A29">
        <v>3</v>
      </c>
      <c r="B29" t="s">
        <v>98</v>
      </c>
    </row>
    <row r="30" spans="1:6">
      <c r="A30" t="s">
        <v>30</v>
      </c>
      <c r="B30" t="s">
        <v>137</v>
      </c>
      <c r="C30" t="s">
        <v>40</v>
      </c>
      <c r="D30" s="3">
        <v>0.83333333333333337</v>
      </c>
      <c r="E30">
        <f t="shared" ref="E30:E35" si="4">VLOOKUP(C30,$G$79:$H$84,2)</f>
        <v>4</v>
      </c>
      <c r="F30" t="str">
        <f>MID(A29,8,1)</f>
        <v/>
      </c>
    </row>
    <row r="31" spans="1:6">
      <c r="A31" t="s">
        <v>31</v>
      </c>
      <c r="B31" t="s">
        <v>54</v>
      </c>
      <c r="C31" t="s">
        <v>39</v>
      </c>
      <c r="D31" s="3">
        <v>0.83333333333333337</v>
      </c>
      <c r="E31">
        <f t="shared" si="4"/>
        <v>3</v>
      </c>
      <c r="F31" t="str">
        <f>F30</f>
        <v/>
      </c>
    </row>
    <row r="32" spans="1:6">
      <c r="A32" t="s">
        <v>32</v>
      </c>
      <c r="B32" t="s">
        <v>99</v>
      </c>
      <c r="C32" t="s">
        <v>36</v>
      </c>
      <c r="D32" s="3">
        <v>0.84375</v>
      </c>
      <c r="E32">
        <f t="shared" si="4"/>
        <v>0</v>
      </c>
      <c r="F32" t="str">
        <f>F31</f>
        <v/>
      </c>
    </row>
    <row r="33" spans="1:9">
      <c r="A33" t="s">
        <v>33</v>
      </c>
      <c r="B33" t="s">
        <v>100</v>
      </c>
      <c r="C33" t="s">
        <v>36</v>
      </c>
      <c r="D33" s="3">
        <v>0.84375</v>
      </c>
      <c r="E33">
        <f t="shared" si="4"/>
        <v>0</v>
      </c>
      <c r="F33" t="str">
        <f>F32</f>
        <v/>
      </c>
      <c r="I33" s="3"/>
    </row>
    <row r="34" spans="1:9">
      <c r="A34" t="s">
        <v>34</v>
      </c>
      <c r="B34" t="s">
        <v>101</v>
      </c>
      <c r="C34" t="s">
        <v>39</v>
      </c>
      <c r="D34" s="3">
        <v>0.83333333333333337</v>
      </c>
      <c r="E34">
        <f t="shared" si="4"/>
        <v>3</v>
      </c>
      <c r="F34" t="str">
        <f>F33</f>
        <v/>
      </c>
    </row>
    <row r="35" spans="1:9">
      <c r="A35" t="s">
        <v>35</v>
      </c>
      <c r="B35" t="s">
        <v>102</v>
      </c>
      <c r="C35" t="s">
        <v>39</v>
      </c>
      <c r="D35" s="3">
        <v>0.83333333333333337</v>
      </c>
      <c r="E35">
        <f t="shared" si="4"/>
        <v>3</v>
      </c>
      <c r="F35" t="str">
        <f>F34</f>
        <v/>
      </c>
    </row>
    <row r="36" spans="1:9">
      <c r="A36">
        <v>3</v>
      </c>
      <c r="B36" t="s">
        <v>57</v>
      </c>
    </row>
    <row r="37" spans="1:9">
      <c r="A37" t="s">
        <v>30</v>
      </c>
      <c r="B37" t="s">
        <v>103</v>
      </c>
      <c r="C37" t="s">
        <v>40</v>
      </c>
      <c r="D37" s="3">
        <v>0.83333333333333337</v>
      </c>
      <c r="E37">
        <f t="shared" ref="E37:E42" si="5">VLOOKUP(C37,$G$79:$H$84,2)</f>
        <v>4</v>
      </c>
      <c r="F37" t="str">
        <f>MID(A36,12,1)</f>
        <v/>
      </c>
    </row>
    <row r="38" spans="1:9">
      <c r="A38" t="s">
        <v>31</v>
      </c>
      <c r="B38" t="s">
        <v>49</v>
      </c>
      <c r="C38" t="s">
        <v>39</v>
      </c>
      <c r="D38" s="3">
        <v>0.83333333333333337</v>
      </c>
      <c r="E38">
        <f t="shared" si="5"/>
        <v>3</v>
      </c>
      <c r="F38" t="str">
        <f>F37</f>
        <v/>
      </c>
    </row>
    <row r="39" spans="1:9">
      <c r="A39" t="s">
        <v>32</v>
      </c>
      <c r="B39" t="s">
        <v>104</v>
      </c>
      <c r="C39" t="s">
        <v>36</v>
      </c>
      <c r="D39" s="3">
        <v>0.84375</v>
      </c>
      <c r="E39">
        <f t="shared" si="5"/>
        <v>0</v>
      </c>
      <c r="F39" t="str">
        <f>F38</f>
        <v/>
      </c>
    </row>
    <row r="40" spans="1:9">
      <c r="A40" t="s">
        <v>33</v>
      </c>
      <c r="B40" t="s">
        <v>62</v>
      </c>
      <c r="C40" t="s">
        <v>39</v>
      </c>
      <c r="D40" s="3">
        <v>0.84375</v>
      </c>
      <c r="E40">
        <f t="shared" si="5"/>
        <v>3</v>
      </c>
      <c r="F40" t="str">
        <f>F39</f>
        <v/>
      </c>
    </row>
    <row r="41" spans="1:9">
      <c r="A41" t="s">
        <v>34</v>
      </c>
      <c r="B41" t="s">
        <v>88</v>
      </c>
      <c r="C41" t="s">
        <v>38</v>
      </c>
      <c r="D41" s="3">
        <v>0.84375</v>
      </c>
      <c r="E41">
        <f t="shared" si="5"/>
        <v>2</v>
      </c>
      <c r="F41" t="str">
        <f>F40</f>
        <v/>
      </c>
    </row>
    <row r="42" spans="1:9">
      <c r="A42" t="s">
        <v>35</v>
      </c>
      <c r="B42" t="s">
        <v>105</v>
      </c>
      <c r="C42" t="s">
        <v>40</v>
      </c>
      <c r="D42" s="3">
        <v>0.84375</v>
      </c>
      <c r="E42">
        <f t="shared" si="5"/>
        <v>4</v>
      </c>
      <c r="F42" t="str">
        <f>F41</f>
        <v/>
      </c>
    </row>
    <row r="43" spans="1:9">
      <c r="A43">
        <v>3</v>
      </c>
      <c r="B43" t="s">
        <v>56</v>
      </c>
    </row>
    <row r="44" spans="1:9">
      <c r="A44" t="s">
        <v>30</v>
      </c>
      <c r="B44" t="s">
        <v>50</v>
      </c>
      <c r="C44" t="s">
        <v>39</v>
      </c>
      <c r="D44" s="3">
        <v>0.83333333333333337</v>
      </c>
      <c r="E44">
        <f t="shared" ref="E44:E49" si="6">VLOOKUP(C44,$G$79:$H$84,2)</f>
        <v>3</v>
      </c>
      <c r="F44" s="3"/>
    </row>
    <row r="45" spans="1:9">
      <c r="A45" t="s">
        <v>31</v>
      </c>
      <c r="B45" t="s">
        <v>106</v>
      </c>
      <c r="C45" t="s">
        <v>36</v>
      </c>
      <c r="D45" s="3">
        <v>0.83333333333333337</v>
      </c>
      <c r="E45">
        <f t="shared" si="6"/>
        <v>0</v>
      </c>
      <c r="F45" s="3"/>
    </row>
    <row r="46" spans="1:9">
      <c r="A46" t="s">
        <v>32</v>
      </c>
      <c r="B46" t="s">
        <v>107</v>
      </c>
      <c r="C46" t="s">
        <v>40</v>
      </c>
      <c r="D46" s="3">
        <v>0.83333333333333337</v>
      </c>
      <c r="E46">
        <f t="shared" si="6"/>
        <v>4</v>
      </c>
      <c r="F46" s="3"/>
    </row>
    <row r="47" spans="1:9">
      <c r="A47" t="s">
        <v>33</v>
      </c>
      <c r="B47" t="s">
        <v>136</v>
      </c>
      <c r="C47" t="s">
        <v>40</v>
      </c>
      <c r="D47" s="3">
        <v>0.83333333333333337</v>
      </c>
      <c r="E47">
        <f t="shared" si="6"/>
        <v>4</v>
      </c>
      <c r="F47" s="3"/>
    </row>
    <row r="48" spans="1:9">
      <c r="A48" t="s">
        <v>34</v>
      </c>
      <c r="B48" t="s">
        <v>108</v>
      </c>
      <c r="C48" t="s">
        <v>40</v>
      </c>
      <c r="D48" s="3">
        <v>0.84375</v>
      </c>
      <c r="E48">
        <f t="shared" si="6"/>
        <v>4</v>
      </c>
      <c r="F48" s="3"/>
    </row>
    <row r="49" spans="1:6">
      <c r="A49" t="s">
        <v>35</v>
      </c>
      <c r="B49" t="s">
        <v>109</v>
      </c>
      <c r="C49" t="s">
        <v>40</v>
      </c>
      <c r="D49" s="3">
        <v>0.83333333333333337</v>
      </c>
      <c r="E49">
        <f t="shared" si="6"/>
        <v>4</v>
      </c>
      <c r="F49" s="3"/>
    </row>
    <row r="50" spans="1:6">
      <c r="A50">
        <v>4</v>
      </c>
      <c r="B50" t="s">
        <v>57</v>
      </c>
    </row>
    <row r="51" spans="1:6">
      <c r="A51" t="s">
        <v>30</v>
      </c>
      <c r="B51" t="s">
        <v>51</v>
      </c>
      <c r="C51" t="s">
        <v>39</v>
      </c>
      <c r="D51" s="3">
        <v>0.83333333333333337</v>
      </c>
      <c r="E51">
        <f t="shared" ref="E51:E56" si="7">VLOOKUP(C51,$G$79:$H$84,2)</f>
        <v>3</v>
      </c>
      <c r="F51" s="3"/>
    </row>
    <row r="52" spans="1:6">
      <c r="A52" t="s">
        <v>31</v>
      </c>
      <c r="B52" t="s">
        <v>110</v>
      </c>
      <c r="C52" t="s">
        <v>39</v>
      </c>
      <c r="D52" s="3">
        <v>0.84375</v>
      </c>
      <c r="E52">
        <f t="shared" si="7"/>
        <v>3</v>
      </c>
      <c r="F52" s="3"/>
    </row>
    <row r="53" spans="1:6">
      <c r="A53" t="s">
        <v>32</v>
      </c>
      <c r="B53" t="s">
        <v>138</v>
      </c>
      <c r="C53" t="s">
        <v>39</v>
      </c>
      <c r="D53" s="3">
        <v>0.83333333333333337</v>
      </c>
      <c r="E53">
        <f t="shared" si="7"/>
        <v>3</v>
      </c>
      <c r="F53" s="3"/>
    </row>
    <row r="54" spans="1:6">
      <c r="A54" t="s">
        <v>33</v>
      </c>
      <c r="B54" t="s">
        <v>59</v>
      </c>
      <c r="C54" t="s">
        <v>36</v>
      </c>
      <c r="D54" s="3">
        <v>0.83333333333333337</v>
      </c>
      <c r="E54">
        <f t="shared" si="7"/>
        <v>0</v>
      </c>
      <c r="F54" s="3"/>
    </row>
    <row r="55" spans="1:6">
      <c r="A55" t="s">
        <v>34</v>
      </c>
      <c r="B55" t="s">
        <v>60</v>
      </c>
      <c r="C55" t="s">
        <v>39</v>
      </c>
      <c r="D55" s="3">
        <v>0.83333333333333337</v>
      </c>
      <c r="E55">
        <f t="shared" si="7"/>
        <v>3</v>
      </c>
      <c r="F55" s="3"/>
    </row>
    <row r="56" spans="1:6">
      <c r="A56" t="s">
        <v>35</v>
      </c>
      <c r="B56" t="s">
        <v>111</v>
      </c>
      <c r="C56" t="s">
        <v>36</v>
      </c>
      <c r="D56" s="3">
        <v>0.85416666666666663</v>
      </c>
      <c r="E56">
        <f t="shared" si="7"/>
        <v>0</v>
      </c>
      <c r="F56" s="3"/>
    </row>
    <row r="57" spans="1:6">
      <c r="A57">
        <v>4</v>
      </c>
      <c r="B57" t="s">
        <v>56</v>
      </c>
    </row>
    <row r="58" spans="1:6">
      <c r="A58" t="s">
        <v>30</v>
      </c>
      <c r="B58" t="s">
        <v>52</v>
      </c>
      <c r="C58" t="s">
        <v>36</v>
      </c>
      <c r="D58" s="3">
        <v>0.83333333333333337</v>
      </c>
      <c r="E58">
        <f t="shared" ref="E58:E63" si="8">VLOOKUP(C58,$G$79:$H$84,2)</f>
        <v>0</v>
      </c>
      <c r="F58" s="3"/>
    </row>
    <row r="59" spans="1:6">
      <c r="A59" t="s">
        <v>31</v>
      </c>
      <c r="B59" t="s">
        <v>112</v>
      </c>
      <c r="C59" t="s">
        <v>39</v>
      </c>
      <c r="D59" s="3">
        <v>0.84375</v>
      </c>
      <c r="E59">
        <f t="shared" si="8"/>
        <v>3</v>
      </c>
      <c r="F59" s="3"/>
    </row>
    <row r="60" spans="1:6">
      <c r="A60" t="s">
        <v>32</v>
      </c>
      <c r="B60" t="s">
        <v>113</v>
      </c>
      <c r="C60" t="s">
        <v>36</v>
      </c>
      <c r="D60" s="3">
        <v>0.82291666666666663</v>
      </c>
      <c r="E60">
        <f t="shared" si="8"/>
        <v>0</v>
      </c>
      <c r="F60" s="3"/>
    </row>
    <row r="61" spans="1:6">
      <c r="A61" t="s">
        <v>33</v>
      </c>
      <c r="B61" t="s">
        <v>114</v>
      </c>
      <c r="C61" t="s">
        <v>37</v>
      </c>
      <c r="D61" s="3">
        <v>0.83333333333333337</v>
      </c>
      <c r="E61">
        <f t="shared" si="8"/>
        <v>1</v>
      </c>
      <c r="F61" s="3"/>
    </row>
    <row r="62" spans="1:6">
      <c r="A62" t="s">
        <v>34</v>
      </c>
      <c r="B62" t="s">
        <v>115</v>
      </c>
      <c r="C62" t="s">
        <v>40</v>
      </c>
      <c r="D62" s="3">
        <v>0.83333333333333337</v>
      </c>
      <c r="E62">
        <f t="shared" si="8"/>
        <v>4</v>
      </c>
      <c r="F62" s="3"/>
    </row>
    <row r="63" spans="1:6">
      <c r="A63" t="s">
        <v>35</v>
      </c>
      <c r="B63" t="s">
        <v>116</v>
      </c>
      <c r="C63" t="s">
        <v>40</v>
      </c>
      <c r="D63" s="3">
        <v>0.83333333333333337</v>
      </c>
      <c r="E63">
        <f t="shared" si="8"/>
        <v>4</v>
      </c>
      <c r="F63" s="3"/>
    </row>
    <row r="64" spans="1:6">
      <c r="A64">
        <v>4</v>
      </c>
      <c r="B64" t="s">
        <v>44</v>
      </c>
    </row>
    <row r="65" spans="1:9">
      <c r="A65" t="s">
        <v>30</v>
      </c>
      <c r="B65" t="s">
        <v>117</v>
      </c>
      <c r="C65" t="s">
        <v>39</v>
      </c>
      <c r="D65" s="3">
        <v>0.83333333333333337</v>
      </c>
      <c r="E65">
        <f t="shared" ref="E65:E70" si="9">VLOOKUP(C65,$G$79:$H$84,2)</f>
        <v>3</v>
      </c>
      <c r="F65" s="3"/>
      <c r="I65" s="3"/>
    </row>
    <row r="66" spans="1:9">
      <c r="A66" t="s">
        <v>31</v>
      </c>
      <c r="B66" t="s">
        <v>118</v>
      </c>
      <c r="C66" t="s">
        <v>38</v>
      </c>
      <c r="D66" s="3">
        <v>0.83333333333333337</v>
      </c>
      <c r="E66">
        <f t="shared" si="9"/>
        <v>2</v>
      </c>
      <c r="F66" s="3"/>
    </row>
    <row r="67" spans="1:9">
      <c r="A67" t="s">
        <v>32</v>
      </c>
      <c r="B67" t="s">
        <v>64</v>
      </c>
      <c r="C67" t="s">
        <v>39</v>
      </c>
      <c r="D67" s="3">
        <v>0.84375</v>
      </c>
      <c r="E67">
        <f t="shared" si="9"/>
        <v>3</v>
      </c>
      <c r="F67" s="3"/>
    </row>
    <row r="68" spans="1:9">
      <c r="A68" t="s">
        <v>33</v>
      </c>
      <c r="B68" t="s">
        <v>119</v>
      </c>
      <c r="C68" t="s">
        <v>36</v>
      </c>
      <c r="D68" s="3">
        <v>0.83333333333333337</v>
      </c>
      <c r="E68">
        <f t="shared" si="9"/>
        <v>0</v>
      </c>
      <c r="F68" s="3"/>
    </row>
    <row r="69" spans="1:9">
      <c r="A69" t="s">
        <v>34</v>
      </c>
      <c r="B69" t="s">
        <v>120</v>
      </c>
      <c r="C69" t="s">
        <v>39</v>
      </c>
      <c r="D69" s="3">
        <v>0.84375</v>
      </c>
      <c r="E69">
        <f t="shared" si="9"/>
        <v>3</v>
      </c>
      <c r="F69" s="3"/>
    </row>
    <row r="70" spans="1:9">
      <c r="A70" t="s">
        <v>35</v>
      </c>
      <c r="B70" t="s">
        <v>55</v>
      </c>
      <c r="C70" t="s">
        <v>36</v>
      </c>
      <c r="D70" s="3">
        <v>0.83333333333333337</v>
      </c>
      <c r="E70">
        <f t="shared" si="9"/>
        <v>0</v>
      </c>
      <c r="F70" s="3"/>
    </row>
    <row r="71" spans="1:9">
      <c r="A71">
        <v>6</v>
      </c>
      <c r="B71" t="s">
        <v>56</v>
      </c>
    </row>
    <row r="72" spans="1:9">
      <c r="A72" t="s">
        <v>30</v>
      </c>
      <c r="B72" t="s">
        <v>83</v>
      </c>
      <c r="C72" t="s">
        <v>39</v>
      </c>
      <c r="D72" s="3">
        <v>0.83333333333333337</v>
      </c>
      <c r="E72">
        <f t="shared" ref="E72:E77" si="10">VLOOKUP(C72,$G$79:$H$84,2)</f>
        <v>3</v>
      </c>
      <c r="F72" s="3"/>
      <c r="I72" s="3"/>
    </row>
    <row r="73" spans="1:9">
      <c r="A73" t="s">
        <v>31</v>
      </c>
      <c r="B73" t="s">
        <v>121</v>
      </c>
      <c r="C73" t="s">
        <v>38</v>
      </c>
      <c r="D73" s="3">
        <v>0.84375</v>
      </c>
      <c r="E73">
        <f t="shared" si="10"/>
        <v>2</v>
      </c>
      <c r="F73" s="3"/>
    </row>
    <row r="74" spans="1:9">
      <c r="A74" t="s">
        <v>32</v>
      </c>
      <c r="B74" t="s">
        <v>122</v>
      </c>
      <c r="C74" t="s">
        <v>36</v>
      </c>
      <c r="D74" s="3">
        <v>0.84375</v>
      </c>
      <c r="E74">
        <f t="shared" si="10"/>
        <v>0</v>
      </c>
      <c r="F74" s="3"/>
    </row>
    <row r="75" spans="1:9">
      <c r="A75" t="s">
        <v>33</v>
      </c>
      <c r="B75" t="s">
        <v>58</v>
      </c>
      <c r="C75" t="s">
        <v>39</v>
      </c>
      <c r="D75" s="3">
        <v>0.83333333333333337</v>
      </c>
      <c r="E75">
        <f t="shared" si="10"/>
        <v>3</v>
      </c>
      <c r="F75" s="3"/>
    </row>
    <row r="76" spans="1:9">
      <c r="A76" t="s">
        <v>34</v>
      </c>
      <c r="B76" t="s">
        <v>123</v>
      </c>
      <c r="C76" t="s">
        <v>36</v>
      </c>
      <c r="D76" s="3">
        <v>0.83333333333333337</v>
      </c>
      <c r="E76">
        <f t="shared" si="10"/>
        <v>0</v>
      </c>
      <c r="F76" s="3"/>
    </row>
    <row r="77" spans="1:9">
      <c r="A77" t="s">
        <v>35</v>
      </c>
      <c r="B77" t="s">
        <v>124</v>
      </c>
      <c r="C77" t="s">
        <v>36</v>
      </c>
      <c r="D77" s="3">
        <v>0.83333333333333337</v>
      </c>
      <c r="E77">
        <f t="shared" si="10"/>
        <v>0</v>
      </c>
      <c r="F77" s="3"/>
    </row>
    <row r="78" spans="1:9">
      <c r="A78">
        <v>6</v>
      </c>
      <c r="B78" t="s">
        <v>65</v>
      </c>
    </row>
    <row r="79" spans="1:9">
      <c r="A79" t="s">
        <v>30</v>
      </c>
      <c r="B79" t="s">
        <v>66</v>
      </c>
      <c r="C79" t="s">
        <v>39</v>
      </c>
      <c r="D79" s="3">
        <v>0.83333333333333337</v>
      </c>
      <c r="E79">
        <f t="shared" ref="E79:E84" si="11">VLOOKUP(C79,$G$79:$H$84,2)</f>
        <v>3</v>
      </c>
      <c r="F79" s="3"/>
      <c r="G79" s="7" t="s">
        <v>37</v>
      </c>
      <c r="H79" s="7">
        <v>1</v>
      </c>
    </row>
    <row r="80" spans="1:9">
      <c r="A80" t="s">
        <v>31</v>
      </c>
      <c r="B80" t="s">
        <v>139</v>
      </c>
      <c r="C80" t="s">
        <v>37</v>
      </c>
      <c r="D80" s="3">
        <v>0.8125</v>
      </c>
      <c r="E80">
        <f t="shared" si="11"/>
        <v>1</v>
      </c>
      <c r="F80" s="3"/>
      <c r="G80" s="7" t="s">
        <v>39</v>
      </c>
      <c r="H80" s="7">
        <v>3</v>
      </c>
    </row>
    <row r="81" spans="1:8">
      <c r="A81" t="s">
        <v>32</v>
      </c>
      <c r="B81" t="s">
        <v>125</v>
      </c>
      <c r="C81" t="s">
        <v>37</v>
      </c>
      <c r="D81" s="3">
        <v>0.83333333333333337</v>
      </c>
      <c r="E81">
        <f t="shared" si="11"/>
        <v>1</v>
      </c>
      <c r="F81" s="3"/>
      <c r="G81" s="7" t="s">
        <v>36</v>
      </c>
      <c r="H81" s="7">
        <v>0</v>
      </c>
    </row>
    <row r="82" spans="1:8">
      <c r="A82" t="s">
        <v>33</v>
      </c>
      <c r="B82" t="s">
        <v>126</v>
      </c>
      <c r="C82" t="s">
        <v>39</v>
      </c>
      <c r="D82" s="3">
        <v>0.84375</v>
      </c>
      <c r="E82">
        <f t="shared" si="11"/>
        <v>3</v>
      </c>
      <c r="F82" s="3"/>
      <c r="G82" s="7" t="s">
        <v>40</v>
      </c>
      <c r="H82" s="7">
        <v>4</v>
      </c>
    </row>
    <row r="83" spans="1:8">
      <c r="A83" t="s">
        <v>34</v>
      </c>
      <c r="B83" t="s">
        <v>127</v>
      </c>
      <c r="C83" t="s">
        <v>39</v>
      </c>
      <c r="D83" s="3">
        <v>0.83333333333333337</v>
      </c>
      <c r="E83">
        <f t="shared" si="11"/>
        <v>3</v>
      </c>
      <c r="F83" s="3"/>
      <c r="G83" s="7" t="s">
        <v>38</v>
      </c>
      <c r="H83" s="7">
        <v>2</v>
      </c>
    </row>
    <row r="84" spans="1:8">
      <c r="A84" t="s">
        <v>35</v>
      </c>
      <c r="B84" t="s">
        <v>128</v>
      </c>
      <c r="C84" t="s">
        <v>39</v>
      </c>
      <c r="D84" s="3">
        <v>0.83333333333333337</v>
      </c>
      <c r="E84">
        <f t="shared" si="11"/>
        <v>3</v>
      </c>
      <c r="F84" s="3"/>
      <c r="G84" s="7" t="s">
        <v>41</v>
      </c>
      <c r="H84" s="7">
        <v>5</v>
      </c>
    </row>
    <row r="85" spans="1:8">
      <c r="A85">
        <v>6</v>
      </c>
      <c r="B85" t="s">
        <v>44</v>
      </c>
    </row>
    <row r="86" spans="1:8">
      <c r="A86" t="s">
        <v>30</v>
      </c>
      <c r="B86" t="s">
        <v>129</v>
      </c>
      <c r="C86" t="s">
        <v>40</v>
      </c>
      <c r="D86" s="3">
        <v>0.83333333333333337</v>
      </c>
    </row>
    <row r="87" spans="1:8">
      <c r="A87" t="s">
        <v>31</v>
      </c>
      <c r="B87" t="s">
        <v>130</v>
      </c>
      <c r="C87" t="s">
        <v>36</v>
      </c>
      <c r="D87" s="3">
        <v>0.83333333333333337</v>
      </c>
    </row>
    <row r="88" spans="1:8">
      <c r="A88" t="s">
        <v>32</v>
      </c>
      <c r="B88" t="s">
        <v>68</v>
      </c>
      <c r="C88" t="s">
        <v>36</v>
      </c>
      <c r="D88" s="3">
        <v>0.83333333333333337</v>
      </c>
    </row>
    <row r="89" spans="1:8">
      <c r="A89" t="s">
        <v>33</v>
      </c>
      <c r="B89" t="s">
        <v>131</v>
      </c>
      <c r="C89" t="s">
        <v>36</v>
      </c>
      <c r="D89" s="3">
        <v>0.84375</v>
      </c>
    </row>
    <row r="90" spans="1:8">
      <c r="A90" t="s">
        <v>34</v>
      </c>
      <c r="B90" t="s">
        <v>132</v>
      </c>
      <c r="C90" t="s">
        <v>37</v>
      </c>
      <c r="D90" s="3">
        <v>0.84375</v>
      </c>
    </row>
    <row r="91" spans="1:8">
      <c r="A91" t="s">
        <v>35</v>
      </c>
      <c r="B91" t="s">
        <v>133</v>
      </c>
      <c r="C91" t="s">
        <v>40</v>
      </c>
      <c r="D91" s="3">
        <v>0.83333333333333337</v>
      </c>
    </row>
    <row r="92" spans="1:8">
      <c r="A92" t="s">
        <v>67</v>
      </c>
      <c r="B92" t="s">
        <v>43</v>
      </c>
    </row>
    <row r="93" spans="1:8">
      <c r="A93" t="s">
        <v>30</v>
      </c>
      <c r="C93" t="s">
        <v>39</v>
      </c>
      <c r="D93" s="3">
        <v>0.82291666666666663</v>
      </c>
    </row>
    <row r="94" spans="1:8">
      <c r="A94" t="s">
        <v>31</v>
      </c>
      <c r="C94" t="s">
        <v>39</v>
      </c>
      <c r="D94" s="3">
        <v>0.83333333333333337</v>
      </c>
    </row>
    <row r="95" spans="1:8">
      <c r="A95" t="s">
        <v>32</v>
      </c>
      <c r="C95" t="s">
        <v>37</v>
      </c>
      <c r="D95" s="3">
        <v>0.82291666666666663</v>
      </c>
    </row>
    <row r="96" spans="1:8">
      <c r="A96" t="s">
        <v>33</v>
      </c>
      <c r="C96" t="s">
        <v>40</v>
      </c>
      <c r="D96" s="3">
        <v>0.83333333333333337</v>
      </c>
    </row>
    <row r="97" spans="1:4">
      <c r="A97" t="s">
        <v>34</v>
      </c>
      <c r="C97" t="s">
        <v>36</v>
      </c>
      <c r="D97" s="3">
        <v>0.84375</v>
      </c>
    </row>
    <row r="98" spans="1:4">
      <c r="A98" t="s">
        <v>35</v>
      </c>
      <c r="C98" t="s">
        <v>40</v>
      </c>
      <c r="D98" s="3">
        <v>0.82291666666666663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A3" sqref="A3"/>
    </sheetView>
  </sheetViews>
  <sheetFormatPr defaultRowHeight="15"/>
  <cols>
    <col min="6" max="6" width="3.28515625" customWidth="1"/>
    <col min="7" max="7" width="3.140625" customWidth="1"/>
    <col min="8" max="8" width="3" customWidth="1"/>
    <col min="9" max="9" width="3.42578125" customWidth="1"/>
    <col min="10" max="11" width="3.140625" customWidth="1"/>
  </cols>
  <sheetData>
    <row r="1" spans="1:12">
      <c r="A1" s="1">
        <v>42030</v>
      </c>
      <c r="B1" s="1">
        <f t="shared" ref="B1:B10" si="0">A1+6</f>
        <v>42036</v>
      </c>
      <c r="C1" t="s">
        <v>9</v>
      </c>
      <c r="D1" t="s">
        <v>19</v>
      </c>
      <c r="E1" t="s">
        <v>29</v>
      </c>
      <c r="F1" t="str">
        <f t="shared" ref="F1:F11" si="1">MID(C1,1,1)</f>
        <v>A</v>
      </c>
      <c r="G1" t="str">
        <f t="shared" ref="G1:G11" si="2">MID(C1,5,1)</f>
        <v>B</v>
      </c>
      <c r="H1" t="str">
        <f t="shared" ref="H1:H11" si="3">MID(D1,1,1)</f>
        <v>C</v>
      </c>
      <c r="I1" t="str">
        <f t="shared" ref="I1:I11" si="4">MID(D1,5,1)</f>
        <v>D</v>
      </c>
      <c r="J1" t="str">
        <f t="shared" ref="J1:J11" si="5">MID(E1,1,1)</f>
        <v>E</v>
      </c>
      <c r="K1" t="str">
        <f t="shared" ref="K1:K11" si="6">MID(E1,5,1)</f>
        <v>F</v>
      </c>
      <c r="L1">
        <v>1</v>
      </c>
    </row>
    <row r="2" spans="1:12">
      <c r="A2" s="1">
        <v>42030</v>
      </c>
      <c r="B2" s="1">
        <f t="shared" si="0"/>
        <v>42036</v>
      </c>
      <c r="C2" t="s">
        <v>9</v>
      </c>
      <c r="D2" t="s">
        <v>19</v>
      </c>
      <c r="E2" t="s">
        <v>29</v>
      </c>
      <c r="F2" t="str">
        <f t="shared" si="1"/>
        <v>A</v>
      </c>
      <c r="G2" t="str">
        <f t="shared" si="2"/>
        <v>B</v>
      </c>
      <c r="H2" t="str">
        <f t="shared" si="3"/>
        <v>C</v>
      </c>
      <c r="I2" t="str">
        <f t="shared" si="4"/>
        <v>D</v>
      </c>
      <c r="J2" t="str">
        <f t="shared" si="5"/>
        <v>E</v>
      </c>
      <c r="K2" t="str">
        <f t="shared" si="6"/>
        <v>F</v>
      </c>
      <c r="L2">
        <v>1</v>
      </c>
    </row>
    <row r="3" spans="1:12">
      <c r="A3" s="1">
        <f>A2+7</f>
        <v>42037</v>
      </c>
      <c r="B3" s="1">
        <f t="shared" si="0"/>
        <v>42043</v>
      </c>
      <c r="C3" t="s">
        <v>0</v>
      </c>
      <c r="D3" t="s">
        <v>10</v>
      </c>
      <c r="E3" t="s">
        <v>20</v>
      </c>
      <c r="F3" t="str">
        <f t="shared" si="1"/>
        <v>F</v>
      </c>
      <c r="G3" t="str">
        <f t="shared" si="2"/>
        <v>A</v>
      </c>
      <c r="H3" t="str">
        <f t="shared" si="3"/>
        <v>B</v>
      </c>
      <c r="I3" t="str">
        <f t="shared" si="4"/>
        <v>C</v>
      </c>
      <c r="J3" t="str">
        <f t="shared" si="5"/>
        <v>D</v>
      </c>
      <c r="K3" t="str">
        <f t="shared" si="6"/>
        <v>E</v>
      </c>
      <c r="L3">
        <v>2</v>
      </c>
    </row>
    <row r="4" spans="1:12">
      <c r="A4" s="1">
        <f>A3+14</f>
        <v>42051</v>
      </c>
      <c r="B4" s="1">
        <f t="shared" si="0"/>
        <v>42057</v>
      </c>
      <c r="C4" t="s">
        <v>1</v>
      </c>
      <c r="D4" t="s">
        <v>11</v>
      </c>
      <c r="E4" t="s">
        <v>21</v>
      </c>
      <c r="F4" t="str">
        <f t="shared" si="1"/>
        <v>A</v>
      </c>
      <c r="G4" t="str">
        <f t="shared" si="2"/>
        <v>C</v>
      </c>
      <c r="H4" t="str">
        <f t="shared" si="3"/>
        <v>E</v>
      </c>
      <c r="I4" t="str">
        <f t="shared" si="4"/>
        <v>B</v>
      </c>
      <c r="J4" t="str">
        <f t="shared" si="5"/>
        <v>D</v>
      </c>
      <c r="K4" t="str">
        <f t="shared" si="6"/>
        <v>F</v>
      </c>
      <c r="L4">
        <v>3</v>
      </c>
    </row>
    <row r="5" spans="1:12">
      <c r="A5" s="1">
        <f>A4+21</f>
        <v>42072</v>
      </c>
      <c r="B5" s="1">
        <f t="shared" si="0"/>
        <v>42078</v>
      </c>
      <c r="C5" t="s">
        <v>2</v>
      </c>
      <c r="D5" t="s">
        <v>12</v>
      </c>
      <c r="E5" t="s">
        <v>22</v>
      </c>
      <c r="F5" t="str">
        <f t="shared" si="1"/>
        <v>E</v>
      </c>
      <c r="G5" t="str">
        <f t="shared" si="2"/>
        <v>A</v>
      </c>
      <c r="H5" t="str">
        <f t="shared" si="3"/>
        <v>B</v>
      </c>
      <c r="I5" t="str">
        <f t="shared" si="4"/>
        <v>D</v>
      </c>
      <c r="J5" t="str">
        <f t="shared" si="5"/>
        <v>C</v>
      </c>
      <c r="K5" t="str">
        <f t="shared" si="6"/>
        <v>F</v>
      </c>
      <c r="L5">
        <v>4</v>
      </c>
    </row>
    <row r="6" spans="1:12">
      <c r="A6" s="1">
        <f t="shared" ref="A6:A11" si="7">A5+7</f>
        <v>42079</v>
      </c>
      <c r="B6" s="1">
        <f t="shared" si="0"/>
        <v>42085</v>
      </c>
      <c r="C6" t="s">
        <v>3</v>
      </c>
      <c r="D6" t="s">
        <v>13</v>
      </c>
      <c r="E6" t="s">
        <v>23</v>
      </c>
      <c r="F6" t="str">
        <f t="shared" si="1"/>
        <v>A</v>
      </c>
      <c r="G6" t="str">
        <f t="shared" si="2"/>
        <v>D</v>
      </c>
      <c r="H6" t="str">
        <f t="shared" si="3"/>
        <v>F</v>
      </c>
      <c r="I6" t="str">
        <f t="shared" si="4"/>
        <v>B</v>
      </c>
      <c r="J6" t="str">
        <f t="shared" si="5"/>
        <v>C</v>
      </c>
      <c r="K6" t="str">
        <f t="shared" si="6"/>
        <v>E</v>
      </c>
      <c r="L6">
        <v>5</v>
      </c>
    </row>
    <row r="7" spans="1:12">
      <c r="A7" s="1">
        <f t="shared" si="7"/>
        <v>42086</v>
      </c>
      <c r="B7" s="1">
        <f t="shared" si="0"/>
        <v>42092</v>
      </c>
      <c r="C7" t="s">
        <v>4</v>
      </c>
      <c r="D7" t="s">
        <v>14</v>
      </c>
      <c r="E7" t="s">
        <v>24</v>
      </c>
      <c r="F7" t="str">
        <f t="shared" si="1"/>
        <v>B</v>
      </c>
      <c r="G7" t="str">
        <f t="shared" si="2"/>
        <v>A</v>
      </c>
      <c r="H7" t="str">
        <f t="shared" si="3"/>
        <v>D</v>
      </c>
      <c r="I7" t="str">
        <f t="shared" si="4"/>
        <v>C</v>
      </c>
      <c r="J7" t="str">
        <f t="shared" si="5"/>
        <v>F</v>
      </c>
      <c r="K7" t="str">
        <f t="shared" si="6"/>
        <v>E</v>
      </c>
      <c r="L7">
        <v>6</v>
      </c>
    </row>
    <row r="8" spans="1:12">
      <c r="A8" s="1">
        <f t="shared" si="7"/>
        <v>42093</v>
      </c>
      <c r="B8" s="1">
        <f t="shared" si="0"/>
        <v>42099</v>
      </c>
      <c r="C8" t="s">
        <v>5</v>
      </c>
      <c r="D8" t="s">
        <v>15</v>
      </c>
      <c r="E8" t="s">
        <v>25</v>
      </c>
      <c r="F8" t="str">
        <f t="shared" si="1"/>
        <v>A</v>
      </c>
      <c r="G8" t="str">
        <f t="shared" si="2"/>
        <v>F</v>
      </c>
      <c r="H8" t="str">
        <f t="shared" si="3"/>
        <v>C</v>
      </c>
      <c r="I8" t="str">
        <f t="shared" si="4"/>
        <v>B</v>
      </c>
      <c r="J8" t="str">
        <f t="shared" si="5"/>
        <v>E</v>
      </c>
      <c r="K8" t="str">
        <f t="shared" si="6"/>
        <v>D</v>
      </c>
      <c r="L8">
        <v>7</v>
      </c>
    </row>
    <row r="9" spans="1:12">
      <c r="A9" s="1">
        <f t="shared" si="7"/>
        <v>42100</v>
      </c>
      <c r="B9" s="1">
        <f t="shared" si="0"/>
        <v>42106</v>
      </c>
      <c r="C9" t="s">
        <v>7</v>
      </c>
      <c r="D9" t="s">
        <v>17</v>
      </c>
      <c r="E9" t="s">
        <v>27</v>
      </c>
      <c r="F9" t="str">
        <f t="shared" si="1"/>
        <v>C</v>
      </c>
      <c r="G9" t="str">
        <f t="shared" si="2"/>
        <v>A</v>
      </c>
      <c r="H9" t="str">
        <f t="shared" si="3"/>
        <v>B</v>
      </c>
      <c r="I9" t="str">
        <f t="shared" si="4"/>
        <v>E</v>
      </c>
      <c r="J9" t="str">
        <f t="shared" si="5"/>
        <v>F</v>
      </c>
      <c r="K9" t="str">
        <f t="shared" si="6"/>
        <v>D</v>
      </c>
      <c r="L9">
        <v>8</v>
      </c>
    </row>
    <row r="10" spans="1:12">
      <c r="A10" s="1">
        <f t="shared" si="7"/>
        <v>42107</v>
      </c>
      <c r="B10" s="1">
        <f t="shared" si="0"/>
        <v>42113</v>
      </c>
      <c r="C10" t="s">
        <v>8</v>
      </c>
      <c r="D10" t="s">
        <v>18</v>
      </c>
      <c r="E10" t="s">
        <v>28</v>
      </c>
      <c r="F10" t="str">
        <f t="shared" si="1"/>
        <v>A</v>
      </c>
      <c r="G10" t="str">
        <f t="shared" si="2"/>
        <v>E</v>
      </c>
      <c r="H10" t="str">
        <f t="shared" si="3"/>
        <v>D</v>
      </c>
      <c r="I10" t="str">
        <f t="shared" si="4"/>
        <v>B</v>
      </c>
      <c r="J10" t="str">
        <f t="shared" si="5"/>
        <v>F</v>
      </c>
      <c r="K10" t="str">
        <f t="shared" si="6"/>
        <v>C</v>
      </c>
      <c r="L10">
        <v>9</v>
      </c>
    </row>
    <row r="11" spans="1:12">
      <c r="A11" s="1">
        <f t="shared" si="7"/>
        <v>42114</v>
      </c>
      <c r="B11" s="1">
        <f>A11+7</f>
        <v>42121</v>
      </c>
      <c r="C11" t="s">
        <v>6</v>
      </c>
      <c r="D11" t="s">
        <v>16</v>
      </c>
      <c r="E11" t="s">
        <v>26</v>
      </c>
      <c r="F11" t="str">
        <f t="shared" si="1"/>
        <v>D</v>
      </c>
      <c r="G11" t="str">
        <f t="shared" si="2"/>
        <v>A</v>
      </c>
      <c r="H11" t="str">
        <f t="shared" si="3"/>
        <v>B</v>
      </c>
      <c r="I11" t="str">
        <f t="shared" si="4"/>
        <v>F</v>
      </c>
      <c r="J11" t="str">
        <f t="shared" si="5"/>
        <v>E</v>
      </c>
      <c r="K11" t="str">
        <f t="shared" si="6"/>
        <v>C</v>
      </c>
      <c r="L11">
        <v>10</v>
      </c>
    </row>
    <row r="13" spans="1:12">
      <c r="A13" s="1"/>
      <c r="B13" s="1"/>
    </row>
    <row r="14" spans="1:12">
      <c r="A14" s="1"/>
      <c r="B14" s="1"/>
    </row>
    <row r="15" spans="1:12">
      <c r="A15" s="1"/>
      <c r="B15" s="1"/>
    </row>
    <row r="16" spans="1:12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65"/>
  <sheetViews>
    <sheetView topLeftCell="A46" workbookViewId="0">
      <selection activeCell="D37" sqref="D37"/>
    </sheetView>
  </sheetViews>
  <sheetFormatPr defaultRowHeight="15"/>
  <cols>
    <col min="1" max="1" width="20.28515625" customWidth="1"/>
    <col min="2" max="2" width="4.42578125" customWidth="1"/>
  </cols>
  <sheetData>
    <row r="1" spans="1:2">
      <c r="A1" s="6" t="s">
        <v>135</v>
      </c>
      <c r="B1" s="12"/>
    </row>
    <row r="2" spans="1:2">
      <c r="A2" t="s">
        <v>121</v>
      </c>
      <c r="B2" s="12" t="s">
        <v>140</v>
      </c>
    </row>
    <row r="3" spans="1:2">
      <c r="A3" t="s">
        <v>133</v>
      </c>
      <c r="B3" s="12" t="s">
        <v>140</v>
      </c>
    </row>
    <row r="4" spans="1:2">
      <c r="A4" t="s">
        <v>94</v>
      </c>
      <c r="B4" s="12" t="s">
        <v>140</v>
      </c>
    </row>
    <row r="5" spans="1:2">
      <c r="A5" t="s">
        <v>136</v>
      </c>
      <c r="B5" s="12" t="s">
        <v>140</v>
      </c>
    </row>
    <row r="6" spans="1:2">
      <c r="A6" t="s">
        <v>88</v>
      </c>
      <c r="B6" s="12" t="s">
        <v>140</v>
      </c>
    </row>
    <row r="7" spans="1:2">
      <c r="A7" t="s">
        <v>88</v>
      </c>
      <c r="B7" s="12"/>
    </row>
    <row r="8" spans="1:2">
      <c r="A8" t="s">
        <v>90</v>
      </c>
      <c r="B8" s="12"/>
    </row>
    <row r="9" spans="1:2">
      <c r="A9" t="s">
        <v>100</v>
      </c>
      <c r="B9" s="12" t="s">
        <v>140</v>
      </c>
    </row>
    <row r="10" spans="1:2">
      <c r="A10" t="s">
        <v>137</v>
      </c>
      <c r="B10" s="12" t="s">
        <v>140</v>
      </c>
    </row>
    <row r="11" spans="1:2">
      <c r="A11" t="s">
        <v>86</v>
      </c>
      <c r="B11" s="12"/>
    </row>
    <row r="12" spans="1:2">
      <c r="A12" t="s">
        <v>97</v>
      </c>
      <c r="B12" s="12" t="s">
        <v>140</v>
      </c>
    </row>
    <row r="13" spans="1:2">
      <c r="A13" t="s">
        <v>87</v>
      </c>
      <c r="B13" s="12"/>
    </row>
    <row r="14" spans="1:2">
      <c r="A14" t="s">
        <v>61</v>
      </c>
      <c r="B14" s="12"/>
    </row>
    <row r="15" spans="1:2">
      <c r="A15" t="s">
        <v>117</v>
      </c>
      <c r="B15" s="12" t="s">
        <v>140</v>
      </c>
    </row>
    <row r="16" spans="1:2">
      <c r="A16" t="s">
        <v>105</v>
      </c>
      <c r="B16" s="12" t="s">
        <v>140</v>
      </c>
    </row>
    <row r="17" spans="1:2">
      <c r="A17" t="s">
        <v>129</v>
      </c>
      <c r="B17" s="12" t="s">
        <v>140</v>
      </c>
    </row>
    <row r="18" spans="1:2">
      <c r="A18" t="s">
        <v>101</v>
      </c>
      <c r="B18" s="12" t="s">
        <v>140</v>
      </c>
    </row>
    <row r="19" spans="1:2">
      <c r="A19" t="s">
        <v>127</v>
      </c>
      <c r="B19" s="12" t="s">
        <v>140</v>
      </c>
    </row>
    <row r="20" spans="1:2">
      <c r="A20" t="s">
        <v>103</v>
      </c>
      <c r="B20" s="12" t="s">
        <v>140</v>
      </c>
    </row>
    <row r="21" spans="1:2">
      <c r="A21" t="s">
        <v>96</v>
      </c>
      <c r="B21" s="12" t="s">
        <v>140</v>
      </c>
    </row>
    <row r="22" spans="1:2">
      <c r="A22" t="s">
        <v>114</v>
      </c>
      <c r="B22" s="12" t="s">
        <v>140</v>
      </c>
    </row>
    <row r="23" spans="1:2">
      <c r="A23" t="s">
        <v>113</v>
      </c>
      <c r="B23" s="12" t="s">
        <v>140</v>
      </c>
    </row>
    <row r="24" spans="1:2">
      <c r="A24" t="s">
        <v>131</v>
      </c>
      <c r="B24" s="12" t="s">
        <v>140</v>
      </c>
    </row>
    <row r="25" spans="1:2">
      <c r="A25" t="s">
        <v>139</v>
      </c>
      <c r="B25" s="12" t="s">
        <v>140</v>
      </c>
    </row>
    <row r="26" spans="1:2">
      <c r="A26" t="s">
        <v>102</v>
      </c>
      <c r="B26" s="12" t="s">
        <v>140</v>
      </c>
    </row>
    <row r="27" spans="1:2">
      <c r="A27" t="s">
        <v>123</v>
      </c>
      <c r="B27" s="12" t="s">
        <v>140</v>
      </c>
    </row>
    <row r="28" spans="1:2">
      <c r="A28" t="s">
        <v>107</v>
      </c>
      <c r="B28" s="12" t="s">
        <v>140</v>
      </c>
    </row>
    <row r="29" spans="1:2">
      <c r="A29" t="s">
        <v>93</v>
      </c>
      <c r="B29" s="12"/>
    </row>
    <row r="30" spans="1:2">
      <c r="A30" t="s">
        <v>81</v>
      </c>
      <c r="B30" s="12"/>
    </row>
    <row r="31" spans="1:2">
      <c r="A31" t="s">
        <v>125</v>
      </c>
      <c r="B31" s="12" t="s">
        <v>140</v>
      </c>
    </row>
    <row r="32" spans="1:2">
      <c r="A32" t="s">
        <v>118</v>
      </c>
      <c r="B32" s="12" t="s">
        <v>140</v>
      </c>
    </row>
    <row r="33" spans="1:2">
      <c r="A33" t="s">
        <v>115</v>
      </c>
      <c r="B33" s="12" t="s">
        <v>140</v>
      </c>
    </row>
    <row r="34" spans="1:2">
      <c r="A34" t="s">
        <v>59</v>
      </c>
      <c r="B34" s="12" t="s">
        <v>140</v>
      </c>
    </row>
    <row r="35" spans="1:2">
      <c r="A35" t="s">
        <v>116</v>
      </c>
      <c r="B35" s="12" t="s">
        <v>140</v>
      </c>
    </row>
    <row r="36" spans="1:2">
      <c r="A36" t="s">
        <v>119</v>
      </c>
      <c r="B36" s="12" t="s">
        <v>140</v>
      </c>
    </row>
    <row r="37" spans="1:2">
      <c r="A37" t="s">
        <v>92</v>
      </c>
      <c r="B37" s="12"/>
    </row>
    <row r="38" spans="1:2">
      <c r="A38" t="s">
        <v>122</v>
      </c>
      <c r="B38" s="12" t="s">
        <v>140</v>
      </c>
    </row>
    <row r="39" spans="1:2">
      <c r="A39" t="s">
        <v>111</v>
      </c>
      <c r="B39" s="12" t="s">
        <v>140</v>
      </c>
    </row>
    <row r="40" spans="1:2">
      <c r="A40" t="s">
        <v>95</v>
      </c>
      <c r="B40" s="12" t="s">
        <v>140</v>
      </c>
    </row>
    <row r="41" spans="1:2">
      <c r="A41" t="s">
        <v>128</v>
      </c>
      <c r="B41" s="12" t="s">
        <v>140</v>
      </c>
    </row>
    <row r="42" spans="1:2">
      <c r="A42" t="s">
        <v>91</v>
      </c>
      <c r="B42" s="12"/>
    </row>
    <row r="43" spans="1:2">
      <c r="A43" t="s">
        <v>62</v>
      </c>
      <c r="B43" s="12" t="s">
        <v>140</v>
      </c>
    </row>
    <row r="44" spans="1:2">
      <c r="A44" t="s">
        <v>84</v>
      </c>
      <c r="B44" s="12"/>
    </row>
    <row r="45" spans="1:2">
      <c r="A45" t="s">
        <v>60</v>
      </c>
      <c r="B45" s="12" t="s">
        <v>140</v>
      </c>
    </row>
    <row r="46" spans="1:2">
      <c r="A46" t="s">
        <v>85</v>
      </c>
      <c r="B46" s="12"/>
    </row>
    <row r="47" spans="1:2">
      <c r="A47" t="s">
        <v>106</v>
      </c>
      <c r="B47" s="12" t="s">
        <v>140</v>
      </c>
    </row>
    <row r="48" spans="1:2">
      <c r="A48" t="s">
        <v>124</v>
      </c>
      <c r="B48" s="12" t="s">
        <v>140</v>
      </c>
    </row>
    <row r="49" spans="1:2">
      <c r="A49" t="s">
        <v>63</v>
      </c>
      <c r="B49" s="12" t="s">
        <v>140</v>
      </c>
    </row>
    <row r="50" spans="1:2">
      <c r="A50" t="s">
        <v>130</v>
      </c>
      <c r="B50" s="12" t="s">
        <v>140</v>
      </c>
    </row>
    <row r="51" spans="1:2">
      <c r="A51" t="s">
        <v>108</v>
      </c>
      <c r="B51" s="12" t="s">
        <v>140</v>
      </c>
    </row>
    <row r="52" spans="1:2">
      <c r="A52" t="s">
        <v>110</v>
      </c>
      <c r="B52" s="12" t="s">
        <v>140</v>
      </c>
    </row>
    <row r="53" spans="1:2">
      <c r="A53" t="s">
        <v>120</v>
      </c>
      <c r="B53" s="12" t="s">
        <v>140</v>
      </c>
    </row>
    <row r="54" spans="1:2">
      <c r="A54" t="s">
        <v>112</v>
      </c>
      <c r="B54" s="12" t="s">
        <v>140</v>
      </c>
    </row>
    <row r="55" spans="1:2">
      <c r="A55" t="s">
        <v>109</v>
      </c>
      <c r="B55" s="12" t="s">
        <v>140</v>
      </c>
    </row>
    <row r="56" spans="1:2">
      <c r="A56" t="s">
        <v>89</v>
      </c>
      <c r="B56" s="12"/>
    </row>
    <row r="57" spans="1:2">
      <c r="A57" t="s">
        <v>104</v>
      </c>
      <c r="B57" s="12" t="s">
        <v>140</v>
      </c>
    </row>
    <row r="58" spans="1:2">
      <c r="A58" t="s">
        <v>99</v>
      </c>
      <c r="B58" s="12" t="s">
        <v>140</v>
      </c>
    </row>
    <row r="59" spans="1:2">
      <c r="A59" t="s">
        <v>132</v>
      </c>
      <c r="B59" s="12" t="s">
        <v>140</v>
      </c>
    </row>
    <row r="60" spans="1:2">
      <c r="A60" t="s">
        <v>138</v>
      </c>
      <c r="B60" s="12" t="s">
        <v>140</v>
      </c>
    </row>
    <row r="61" spans="1:2">
      <c r="A61" t="s">
        <v>83</v>
      </c>
      <c r="B61" s="12" t="s">
        <v>140</v>
      </c>
    </row>
    <row r="62" spans="1:2">
      <c r="A62" t="s">
        <v>83</v>
      </c>
      <c r="B62" s="12"/>
    </row>
    <row r="63" spans="1:2">
      <c r="A63" t="s">
        <v>126</v>
      </c>
      <c r="B63" s="12" t="s">
        <v>140</v>
      </c>
    </row>
    <row r="64" spans="1:2">
      <c r="A64" t="s">
        <v>64</v>
      </c>
      <c r="B64" s="12" t="s">
        <v>140</v>
      </c>
    </row>
    <row r="65" spans="1:2">
      <c r="A65" t="s">
        <v>82</v>
      </c>
      <c r="B65" s="12"/>
    </row>
  </sheetData>
  <sortState ref="A1:B90">
    <sortCondition ref="A1:A90"/>
    <sortCondition descending="1" ref="B1:B90"/>
  </sortState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activeCell="F19" sqref="F19"/>
    </sheetView>
  </sheetViews>
  <sheetFormatPr defaultRowHeight="15"/>
  <cols>
    <col min="3" max="3" width="16.42578125" customWidth="1"/>
    <col min="4" max="4" width="17.42578125" customWidth="1"/>
    <col min="6" max="6" width="19.42578125" customWidth="1"/>
  </cols>
  <sheetData>
    <row r="2" spans="1:5">
      <c r="A2" s="1">
        <v>42031</v>
      </c>
      <c r="B2" s="4">
        <v>0.83333333333333337</v>
      </c>
      <c r="C2" t="s">
        <v>94</v>
      </c>
      <c r="D2" t="s">
        <v>48</v>
      </c>
      <c r="E2" s="4"/>
    </row>
    <row r="3" spans="1:5">
      <c r="A3" s="1">
        <v>42034</v>
      </c>
      <c r="B3" s="4">
        <v>0.83333333333333337</v>
      </c>
      <c r="C3" t="s">
        <v>81</v>
      </c>
      <c r="D3" t="s">
        <v>45</v>
      </c>
      <c r="E3" s="4"/>
    </row>
    <row r="4" spans="1:5">
      <c r="A4" s="1">
        <v>42037</v>
      </c>
      <c r="B4" s="4">
        <v>0.83333333333333337</v>
      </c>
      <c r="C4" t="s">
        <v>45</v>
      </c>
      <c r="D4" t="s">
        <v>82</v>
      </c>
      <c r="E4" s="4"/>
    </row>
    <row r="5" spans="1:5">
      <c r="A5" s="1">
        <v>42040</v>
      </c>
      <c r="B5" s="4">
        <v>0.83333333333333337</v>
      </c>
      <c r="C5" t="s">
        <v>48</v>
      </c>
      <c r="D5" t="s">
        <v>95</v>
      </c>
      <c r="E5" s="4"/>
    </row>
    <row r="6" spans="1:5">
      <c r="A6" s="1">
        <v>42051</v>
      </c>
      <c r="B6" s="4">
        <v>0.83333333333333337</v>
      </c>
      <c r="C6" t="s">
        <v>63</v>
      </c>
      <c r="D6" t="s">
        <v>48</v>
      </c>
      <c r="E6" s="4"/>
    </row>
    <row r="7" spans="1:5">
      <c r="A7" s="1">
        <v>42055</v>
      </c>
      <c r="B7" s="4">
        <v>0.83333333333333337</v>
      </c>
      <c r="C7" t="s">
        <v>84</v>
      </c>
      <c r="D7" t="s">
        <v>45</v>
      </c>
      <c r="E7" s="4"/>
    </row>
    <row r="8" spans="1:5">
      <c r="A8" s="1">
        <v>42072</v>
      </c>
      <c r="B8" s="4">
        <v>0.83333333333333337</v>
      </c>
      <c r="C8" t="s">
        <v>45</v>
      </c>
      <c r="D8" t="s">
        <v>83</v>
      </c>
      <c r="E8" s="4"/>
    </row>
    <row r="9" spans="1:5">
      <c r="A9" s="1">
        <v>42075</v>
      </c>
      <c r="B9" s="4">
        <v>0.83333333333333337</v>
      </c>
      <c r="C9" t="s">
        <v>48</v>
      </c>
      <c r="D9" t="s">
        <v>96</v>
      </c>
      <c r="E9" s="4"/>
    </row>
    <row r="10" spans="1:5">
      <c r="A10" s="1">
        <v>42080</v>
      </c>
      <c r="B10" s="4">
        <v>0.82291666666666663</v>
      </c>
      <c r="C10" t="s">
        <v>97</v>
      </c>
      <c r="D10" t="s">
        <v>48</v>
      </c>
      <c r="E10" s="4"/>
    </row>
    <row r="11" spans="1:5">
      <c r="A11" s="1">
        <v>42082</v>
      </c>
      <c r="B11" s="4">
        <v>0.83333333333333337</v>
      </c>
      <c r="C11" t="s">
        <v>85</v>
      </c>
      <c r="D11" t="s">
        <v>45</v>
      </c>
      <c r="E11" s="4"/>
    </row>
    <row r="12" spans="1:5">
      <c r="A12" s="1">
        <v>42086</v>
      </c>
      <c r="B12" s="4">
        <v>0.83333333333333337</v>
      </c>
      <c r="C12" t="s">
        <v>45</v>
      </c>
      <c r="D12" t="s">
        <v>81</v>
      </c>
      <c r="E12" s="4"/>
    </row>
    <row r="13" spans="1:5">
      <c r="A13" s="1">
        <v>42089</v>
      </c>
      <c r="B13" s="4">
        <v>0.83333333333333337</v>
      </c>
      <c r="C13" t="s">
        <v>48</v>
      </c>
      <c r="D13" t="s">
        <v>94</v>
      </c>
      <c r="E13" s="4"/>
    </row>
    <row r="14" spans="1:5">
      <c r="A14" s="1">
        <v>42096</v>
      </c>
      <c r="B14" s="4">
        <v>0.83333333333333337</v>
      </c>
      <c r="C14" t="s">
        <v>82</v>
      </c>
      <c r="D14" t="s">
        <v>45</v>
      </c>
      <c r="E14" s="4"/>
    </row>
    <row r="15" spans="1:5">
      <c r="A15" s="1">
        <v>42096</v>
      </c>
      <c r="B15" s="4">
        <v>0.83333333333333337</v>
      </c>
      <c r="C15" t="s">
        <v>95</v>
      </c>
      <c r="D15" t="s">
        <v>48</v>
      </c>
      <c r="E15" s="4"/>
    </row>
    <row r="16" spans="1:5">
      <c r="A16" s="1">
        <v>42103</v>
      </c>
      <c r="B16" s="4">
        <v>0.83333333333333337</v>
      </c>
      <c r="C16" t="s">
        <v>48</v>
      </c>
      <c r="D16" t="s">
        <v>63</v>
      </c>
      <c r="E16" s="4"/>
    </row>
    <row r="17" spans="1:5">
      <c r="A17" s="1">
        <v>42109</v>
      </c>
      <c r="B17" s="4">
        <v>0.83333333333333337</v>
      </c>
      <c r="C17" t="s">
        <v>96</v>
      </c>
      <c r="D17" t="s">
        <v>48</v>
      </c>
      <c r="E17" s="4"/>
    </row>
    <row r="18" spans="1:5">
      <c r="A18" s="1">
        <v>42111</v>
      </c>
      <c r="B18" s="4">
        <v>0.83333333333333337</v>
      </c>
      <c r="C18" t="s">
        <v>83</v>
      </c>
      <c r="D18" t="s">
        <v>45</v>
      </c>
      <c r="E18" s="4"/>
    </row>
    <row r="19" spans="1:5">
      <c r="A19" s="1">
        <v>42114</v>
      </c>
      <c r="B19" s="4">
        <v>0.83333333333333337</v>
      </c>
      <c r="C19" t="s">
        <v>45</v>
      </c>
      <c r="D19" t="s">
        <v>85</v>
      </c>
      <c r="E19" s="4"/>
    </row>
    <row r="20" spans="1:5">
      <c r="A20" s="1">
        <v>42117</v>
      </c>
      <c r="B20" s="4">
        <v>0.83333333333333337</v>
      </c>
      <c r="C20" t="s">
        <v>48</v>
      </c>
      <c r="D20" t="s">
        <v>97</v>
      </c>
      <c r="E20" s="4"/>
    </row>
    <row r="21" spans="1:5">
      <c r="A21" s="1">
        <v>42128</v>
      </c>
      <c r="B21" s="4">
        <v>0.83333333333333337</v>
      </c>
      <c r="C21" t="s">
        <v>45</v>
      </c>
      <c r="D21" t="s">
        <v>84</v>
      </c>
      <c r="E21" s="4"/>
    </row>
  </sheetData>
  <sortState ref="A2:D21">
    <sortCondition ref="A2:A21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activeCell="A2" sqref="A2:D21"/>
    </sheetView>
  </sheetViews>
  <sheetFormatPr defaultRowHeight="15"/>
  <cols>
    <col min="3" max="3" width="18.7109375" customWidth="1"/>
    <col min="4" max="4" width="20.28515625" customWidth="1"/>
    <col min="5" max="5" width="7.28515625" customWidth="1"/>
    <col min="6" max="6" width="19.5703125" customWidth="1"/>
    <col min="7" max="7" width="18.85546875" customWidth="1"/>
  </cols>
  <sheetData>
    <row r="2" spans="1:5">
      <c r="A2" s="1">
        <v>42034</v>
      </c>
      <c r="B2" s="4">
        <v>0.83333333333333337</v>
      </c>
      <c r="C2" t="s">
        <v>81</v>
      </c>
      <c r="D2" t="s">
        <v>45</v>
      </c>
      <c r="E2" s="4"/>
    </row>
    <row r="3" spans="1:5">
      <c r="A3" s="1">
        <v>42034</v>
      </c>
      <c r="B3" s="4">
        <v>0.83333333333333337</v>
      </c>
      <c r="C3" t="s">
        <v>137</v>
      </c>
      <c r="D3" t="s">
        <v>54</v>
      </c>
      <c r="E3" s="4"/>
    </row>
    <row r="4" spans="1:5">
      <c r="A4" s="1">
        <v>42037</v>
      </c>
      <c r="B4" s="4">
        <v>0.83333333333333337</v>
      </c>
      <c r="C4" t="s">
        <v>45</v>
      </c>
      <c r="D4" t="s">
        <v>82</v>
      </c>
      <c r="E4" s="4"/>
    </row>
    <row r="5" spans="1:5">
      <c r="A5" s="1">
        <v>42040</v>
      </c>
      <c r="B5" s="4">
        <v>0.83333333333333337</v>
      </c>
      <c r="C5" t="s">
        <v>54</v>
      </c>
      <c r="D5" t="s">
        <v>99</v>
      </c>
      <c r="E5" s="4"/>
    </row>
    <row r="6" spans="1:5">
      <c r="A6" s="5">
        <v>42054</v>
      </c>
      <c r="B6" s="4">
        <v>0.83333333333333337</v>
      </c>
      <c r="C6" t="s">
        <v>101</v>
      </c>
      <c r="D6" t="s">
        <v>54</v>
      </c>
      <c r="E6" s="4"/>
    </row>
    <row r="7" spans="1:5">
      <c r="A7" s="1">
        <v>42055</v>
      </c>
      <c r="B7" s="4">
        <v>0.83333333333333337</v>
      </c>
      <c r="C7" t="s">
        <v>84</v>
      </c>
      <c r="D7" t="s">
        <v>45</v>
      </c>
      <c r="E7" s="4"/>
    </row>
    <row r="8" spans="1:5">
      <c r="A8" s="1">
        <v>42072</v>
      </c>
      <c r="B8" s="4">
        <v>0.83333333333333337</v>
      </c>
      <c r="C8" t="s">
        <v>45</v>
      </c>
      <c r="D8" t="s">
        <v>83</v>
      </c>
      <c r="E8" s="4"/>
    </row>
    <row r="9" spans="1:5">
      <c r="A9" s="1">
        <v>42075</v>
      </c>
      <c r="B9" s="4">
        <v>0.83333333333333337</v>
      </c>
      <c r="C9" t="s">
        <v>54</v>
      </c>
      <c r="D9" t="s">
        <v>100</v>
      </c>
      <c r="E9" s="4"/>
    </row>
    <row r="10" spans="1:5">
      <c r="A10" s="1">
        <v>42082</v>
      </c>
      <c r="B10" s="4">
        <v>0.83333333333333337</v>
      </c>
      <c r="C10" t="s">
        <v>85</v>
      </c>
      <c r="D10" t="s">
        <v>45</v>
      </c>
      <c r="E10" s="4"/>
    </row>
    <row r="11" spans="1:5">
      <c r="A11" s="1">
        <v>42082</v>
      </c>
      <c r="B11" s="4">
        <v>0.83333333333333337</v>
      </c>
      <c r="C11" t="s">
        <v>102</v>
      </c>
      <c r="D11" t="s">
        <v>54</v>
      </c>
      <c r="E11" s="4"/>
    </row>
    <row r="12" spans="1:5">
      <c r="A12" s="1">
        <v>42086</v>
      </c>
      <c r="B12" s="4">
        <v>0.83333333333333337</v>
      </c>
      <c r="C12" t="s">
        <v>45</v>
      </c>
      <c r="D12" t="s">
        <v>81</v>
      </c>
      <c r="E12" s="4"/>
    </row>
    <row r="13" spans="1:5">
      <c r="A13" s="1">
        <v>42089</v>
      </c>
      <c r="B13" s="4">
        <v>0.83333333333333337</v>
      </c>
      <c r="C13" t="s">
        <v>54</v>
      </c>
      <c r="D13" t="s">
        <v>137</v>
      </c>
      <c r="E13" s="4"/>
    </row>
    <row r="14" spans="1:5">
      <c r="A14" s="1">
        <v>42093</v>
      </c>
      <c r="B14" s="4">
        <v>0.84375</v>
      </c>
      <c r="C14" t="s">
        <v>99</v>
      </c>
      <c r="D14" t="s">
        <v>54</v>
      </c>
      <c r="E14" s="4"/>
    </row>
    <row r="15" spans="1:5">
      <c r="A15" s="1">
        <v>42096</v>
      </c>
      <c r="B15" s="4">
        <v>0.83333333333333337</v>
      </c>
      <c r="C15" t="s">
        <v>82</v>
      </c>
      <c r="D15" t="s">
        <v>45</v>
      </c>
      <c r="E15" s="4"/>
    </row>
    <row r="16" spans="1:5">
      <c r="A16" s="5">
        <v>42103</v>
      </c>
      <c r="B16" s="4">
        <v>0.83333333333333337</v>
      </c>
      <c r="C16" t="s">
        <v>54</v>
      </c>
      <c r="D16" t="s">
        <v>101</v>
      </c>
      <c r="E16" s="4"/>
    </row>
    <row r="17" spans="1:5">
      <c r="A17" s="1">
        <v>42107</v>
      </c>
      <c r="B17" s="4">
        <v>0.84375</v>
      </c>
      <c r="C17" t="s">
        <v>100</v>
      </c>
      <c r="D17" t="s">
        <v>54</v>
      </c>
      <c r="E17" s="4"/>
    </row>
    <row r="18" spans="1:5">
      <c r="A18" s="1">
        <v>42111</v>
      </c>
      <c r="B18" s="4">
        <v>0.83333333333333337</v>
      </c>
      <c r="C18" t="s">
        <v>83</v>
      </c>
      <c r="D18" t="s">
        <v>45</v>
      </c>
      <c r="E18" s="4"/>
    </row>
    <row r="19" spans="1:5">
      <c r="A19" s="1">
        <v>42114</v>
      </c>
      <c r="B19" s="4">
        <v>0.83333333333333337</v>
      </c>
      <c r="C19" t="s">
        <v>45</v>
      </c>
      <c r="D19" t="s">
        <v>85</v>
      </c>
      <c r="E19" s="4"/>
    </row>
    <row r="20" spans="1:5">
      <c r="A20" s="1">
        <v>42117</v>
      </c>
      <c r="B20" s="4">
        <v>0.83333333333333337</v>
      </c>
      <c r="C20" t="s">
        <v>54</v>
      </c>
      <c r="D20" t="s">
        <v>102</v>
      </c>
      <c r="E20" s="4"/>
    </row>
    <row r="21" spans="1:5">
      <c r="A21" s="1">
        <v>42128</v>
      </c>
      <c r="B21" s="4">
        <v>0.83333333333333337</v>
      </c>
      <c r="C21" t="s">
        <v>45</v>
      </c>
      <c r="D21" t="s">
        <v>84</v>
      </c>
      <c r="E21" s="4"/>
    </row>
  </sheetData>
  <sortState ref="A2:D21">
    <sortCondition ref="A2:A21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pane ySplit="1" topLeftCell="A2" activePane="bottomLeft" state="frozen"/>
      <selection pane="bottomLeft" activeCell="D10" sqref="D10"/>
    </sheetView>
  </sheetViews>
  <sheetFormatPr defaultRowHeight="15"/>
  <cols>
    <col min="2" max="2" width="8.85546875" customWidth="1"/>
    <col min="3" max="3" width="19.140625" customWidth="1"/>
    <col min="4" max="4" width="19.85546875" customWidth="1"/>
    <col min="5" max="5" width="6.85546875" customWidth="1"/>
    <col min="6" max="6" width="19.28515625" customWidth="1"/>
    <col min="7" max="7" width="21.42578125" customWidth="1"/>
    <col min="8" max="8" width="4.42578125" customWidth="1"/>
    <col min="10" max="10" width="4.5703125" hidden="1" customWidth="1"/>
    <col min="11" max="11" width="4.140625" hidden="1" customWidth="1"/>
    <col min="12" max="12" width="4.28515625" hidden="1" customWidth="1"/>
    <col min="13" max="13" width="4.42578125" hidden="1" customWidth="1"/>
  </cols>
  <sheetData>
    <row r="2" spans="1:14">
      <c r="A2" s="1">
        <v>42034</v>
      </c>
      <c r="B2" s="4">
        <v>0.83333333333333337</v>
      </c>
      <c r="C2" t="s">
        <v>86</v>
      </c>
      <c r="D2" t="s">
        <v>46</v>
      </c>
      <c r="E2" s="4"/>
      <c r="I2" t="s">
        <v>69</v>
      </c>
      <c r="J2">
        <v>1</v>
      </c>
      <c r="K2">
        <v>0</v>
      </c>
      <c r="L2">
        <v>1</v>
      </c>
      <c r="M2" s="7"/>
    </row>
    <row r="3" spans="1:14">
      <c r="A3" s="1">
        <v>42027</v>
      </c>
      <c r="B3" s="4">
        <v>0.84375</v>
      </c>
      <c r="C3" t="s">
        <v>103</v>
      </c>
      <c r="D3" t="s">
        <v>49</v>
      </c>
      <c r="E3" s="4"/>
      <c r="I3" t="s">
        <v>69</v>
      </c>
      <c r="J3">
        <v>0</v>
      </c>
      <c r="K3">
        <v>1</v>
      </c>
      <c r="L3">
        <v>1</v>
      </c>
      <c r="M3" s="8"/>
      <c r="N3" s="9"/>
    </row>
    <row r="4" spans="1:14">
      <c r="A4" s="1">
        <v>42037</v>
      </c>
      <c r="B4" s="4">
        <v>0.83333333333333337</v>
      </c>
      <c r="C4" t="s">
        <v>46</v>
      </c>
      <c r="D4" t="s">
        <v>88</v>
      </c>
      <c r="E4" s="18"/>
      <c r="F4" s="17"/>
      <c r="G4" s="17"/>
      <c r="I4" t="s">
        <v>69</v>
      </c>
      <c r="J4">
        <v>0</v>
      </c>
      <c r="K4">
        <v>1</v>
      </c>
      <c r="L4">
        <v>1</v>
      </c>
    </row>
    <row r="5" spans="1:14">
      <c r="A5" s="1">
        <v>42040</v>
      </c>
      <c r="B5" s="4">
        <v>0.84375</v>
      </c>
      <c r="C5" t="s">
        <v>49</v>
      </c>
      <c r="D5" t="s">
        <v>104</v>
      </c>
      <c r="E5" s="4"/>
      <c r="I5" t="s">
        <v>69</v>
      </c>
      <c r="J5">
        <v>1</v>
      </c>
      <c r="K5">
        <v>0</v>
      </c>
      <c r="L5">
        <v>1</v>
      </c>
    </row>
    <row r="6" spans="1:14">
      <c r="A6" s="1">
        <v>42053</v>
      </c>
      <c r="B6" s="4">
        <v>0.82291666666666663</v>
      </c>
      <c r="C6" t="s">
        <v>88</v>
      </c>
      <c r="D6" t="s">
        <v>49</v>
      </c>
      <c r="E6" s="4"/>
      <c r="I6" t="s">
        <v>69</v>
      </c>
      <c r="J6">
        <v>1</v>
      </c>
      <c r="K6">
        <v>0</v>
      </c>
      <c r="L6">
        <v>1</v>
      </c>
      <c r="M6" s="8"/>
      <c r="N6" s="9"/>
    </row>
    <row r="7" spans="1:14">
      <c r="A7" s="1">
        <v>42054</v>
      </c>
      <c r="B7" s="4">
        <v>0.83333333333333337</v>
      </c>
      <c r="C7" t="s">
        <v>61</v>
      </c>
      <c r="D7" t="s">
        <v>46</v>
      </c>
      <c r="E7" s="4"/>
      <c r="I7" t="s">
        <v>69</v>
      </c>
      <c r="J7">
        <v>0</v>
      </c>
      <c r="K7">
        <v>1</v>
      </c>
      <c r="L7">
        <v>1</v>
      </c>
      <c r="M7" s="8"/>
      <c r="N7" s="13"/>
    </row>
    <row r="8" spans="1:14">
      <c r="A8" s="1">
        <v>42072</v>
      </c>
      <c r="B8" s="4">
        <v>0.83333333333333337</v>
      </c>
      <c r="C8" t="s">
        <v>46</v>
      </c>
      <c r="D8" t="s">
        <v>87</v>
      </c>
      <c r="E8" s="4"/>
      <c r="I8" t="s">
        <v>69</v>
      </c>
      <c r="J8">
        <v>1</v>
      </c>
      <c r="K8">
        <v>0</v>
      </c>
      <c r="L8">
        <v>1</v>
      </c>
      <c r="N8" s="9"/>
    </row>
    <row r="9" spans="1:14">
      <c r="A9" s="1">
        <v>42075</v>
      </c>
      <c r="B9" s="4">
        <v>0.84375</v>
      </c>
      <c r="C9" t="s">
        <v>49</v>
      </c>
      <c r="D9" t="s">
        <v>62</v>
      </c>
      <c r="E9" s="4"/>
      <c r="I9" t="s">
        <v>69</v>
      </c>
      <c r="J9">
        <v>1</v>
      </c>
      <c r="K9">
        <v>0</v>
      </c>
      <c r="L9">
        <v>1</v>
      </c>
      <c r="N9" s="9"/>
    </row>
    <row r="10" spans="1:14">
      <c r="A10" s="1">
        <v>42083</v>
      </c>
      <c r="B10" s="4">
        <v>0.8125</v>
      </c>
      <c r="C10" t="s">
        <v>89</v>
      </c>
      <c r="D10" t="s">
        <v>46</v>
      </c>
      <c r="E10" s="4"/>
      <c r="I10" t="s">
        <v>69</v>
      </c>
      <c r="J10">
        <v>0</v>
      </c>
      <c r="K10">
        <v>1</v>
      </c>
      <c r="L10">
        <v>1</v>
      </c>
      <c r="M10" s="8"/>
      <c r="N10" s="9"/>
    </row>
    <row r="11" spans="1:14">
      <c r="A11" s="1">
        <v>42083</v>
      </c>
      <c r="B11" s="4">
        <v>0.82291666666666663</v>
      </c>
      <c r="C11" t="s">
        <v>105</v>
      </c>
      <c r="D11" t="s">
        <v>49</v>
      </c>
      <c r="E11" s="4"/>
      <c r="I11" t="s">
        <v>69</v>
      </c>
      <c r="J11">
        <v>0</v>
      </c>
      <c r="K11">
        <v>1</v>
      </c>
      <c r="L11">
        <v>1</v>
      </c>
      <c r="M11" s="8"/>
      <c r="N11" s="13"/>
    </row>
    <row r="12" spans="1:14">
      <c r="A12" s="1">
        <v>42086</v>
      </c>
      <c r="B12" s="4">
        <v>0.83333333333333337</v>
      </c>
      <c r="C12" t="s">
        <v>46</v>
      </c>
      <c r="D12" t="s">
        <v>86</v>
      </c>
      <c r="E12" s="4"/>
      <c r="I12" t="s">
        <v>69</v>
      </c>
      <c r="J12">
        <v>1</v>
      </c>
      <c r="K12">
        <v>0</v>
      </c>
      <c r="L12">
        <v>1</v>
      </c>
      <c r="M12" s="9"/>
      <c r="N12" s="9"/>
    </row>
    <row r="13" spans="1:14">
      <c r="A13" s="1">
        <v>42089</v>
      </c>
      <c r="B13" s="4">
        <v>0.84375</v>
      </c>
      <c r="C13" t="s">
        <v>49</v>
      </c>
      <c r="D13" t="s">
        <v>103</v>
      </c>
      <c r="E13" s="4"/>
      <c r="I13" t="s">
        <v>69</v>
      </c>
      <c r="J13">
        <v>0</v>
      </c>
      <c r="K13">
        <v>1</v>
      </c>
      <c r="L13">
        <v>1</v>
      </c>
      <c r="N13" s="9"/>
    </row>
    <row r="14" spans="1:14">
      <c r="A14" s="1">
        <v>42093</v>
      </c>
      <c r="B14" s="4">
        <v>0.82291666666666663</v>
      </c>
      <c r="C14" t="s">
        <v>104</v>
      </c>
      <c r="D14" t="s">
        <v>49</v>
      </c>
      <c r="E14" s="4"/>
      <c r="I14" t="s">
        <v>69</v>
      </c>
      <c r="J14">
        <v>0</v>
      </c>
      <c r="K14">
        <v>1</v>
      </c>
      <c r="L14">
        <v>1</v>
      </c>
      <c r="M14" s="11"/>
      <c r="N14" s="9"/>
    </row>
    <row r="15" spans="1:14">
      <c r="A15" s="1">
        <v>42097</v>
      </c>
      <c r="B15" s="4">
        <v>0.83333333333333337</v>
      </c>
      <c r="C15" t="s">
        <v>88</v>
      </c>
      <c r="D15" t="s">
        <v>46</v>
      </c>
      <c r="E15" s="4"/>
      <c r="I15" t="s">
        <v>69</v>
      </c>
      <c r="J15">
        <v>1</v>
      </c>
      <c r="K15">
        <v>0</v>
      </c>
      <c r="L15">
        <v>1</v>
      </c>
      <c r="M15" s="9"/>
      <c r="N15" s="9"/>
    </row>
    <row r="16" spans="1:14">
      <c r="A16" s="1">
        <v>42103</v>
      </c>
      <c r="B16" s="4">
        <v>0.82291666666666663</v>
      </c>
      <c r="C16" t="s">
        <v>49</v>
      </c>
      <c r="D16" t="s">
        <v>88</v>
      </c>
      <c r="E16" s="4"/>
      <c r="I16" t="s">
        <v>69</v>
      </c>
      <c r="J16">
        <v>1</v>
      </c>
      <c r="K16">
        <v>0</v>
      </c>
      <c r="L16">
        <v>1</v>
      </c>
      <c r="N16" s="9"/>
    </row>
    <row r="17" spans="1:14">
      <c r="A17" s="1">
        <v>42110</v>
      </c>
      <c r="B17" s="4">
        <v>0.82291666666666663</v>
      </c>
      <c r="C17" t="s">
        <v>62</v>
      </c>
      <c r="D17" t="s">
        <v>49</v>
      </c>
      <c r="E17" s="4"/>
      <c r="I17" t="s">
        <v>69</v>
      </c>
      <c r="J17">
        <v>0</v>
      </c>
      <c r="K17">
        <v>1</v>
      </c>
      <c r="L17">
        <v>1</v>
      </c>
      <c r="M17" s="8"/>
      <c r="N17" s="9"/>
    </row>
    <row r="18" spans="1:14">
      <c r="A18" s="1">
        <v>42111</v>
      </c>
      <c r="B18" s="4">
        <v>0.82291666666666663</v>
      </c>
      <c r="C18" t="s">
        <v>87</v>
      </c>
      <c r="D18" t="s">
        <v>46</v>
      </c>
      <c r="E18" s="4"/>
      <c r="I18" t="s">
        <v>69</v>
      </c>
      <c r="J18">
        <v>1</v>
      </c>
      <c r="K18">
        <v>0</v>
      </c>
      <c r="L18">
        <v>1</v>
      </c>
      <c r="M18" s="11"/>
      <c r="N18" s="9"/>
    </row>
    <row r="19" spans="1:14">
      <c r="A19" s="1">
        <v>42114</v>
      </c>
      <c r="B19" s="4">
        <v>0.83333333333333337</v>
      </c>
      <c r="C19" t="s">
        <v>46</v>
      </c>
      <c r="D19" t="s">
        <v>89</v>
      </c>
      <c r="E19" s="4"/>
      <c r="I19" t="s">
        <v>69</v>
      </c>
      <c r="J19">
        <v>1</v>
      </c>
      <c r="K19">
        <v>0</v>
      </c>
      <c r="L19">
        <v>1</v>
      </c>
      <c r="N19" s="9"/>
    </row>
    <row r="20" spans="1:14">
      <c r="A20" s="1">
        <v>42117</v>
      </c>
      <c r="B20" s="4">
        <v>0.82291666666666663</v>
      </c>
      <c r="C20" t="s">
        <v>49</v>
      </c>
      <c r="D20" t="s">
        <v>105</v>
      </c>
      <c r="E20" s="4"/>
      <c r="I20" t="s">
        <v>69</v>
      </c>
      <c r="J20">
        <v>0</v>
      </c>
      <c r="K20">
        <v>1</v>
      </c>
      <c r="L20">
        <v>1</v>
      </c>
      <c r="N20" s="9"/>
    </row>
    <row r="21" spans="1:14">
      <c r="A21" s="1">
        <v>42128</v>
      </c>
      <c r="B21" s="4">
        <v>0.83333333333333337</v>
      </c>
      <c r="C21" t="s">
        <v>46</v>
      </c>
      <c r="D21" t="s">
        <v>61</v>
      </c>
      <c r="E21" s="4"/>
      <c r="I21" t="s">
        <v>69</v>
      </c>
      <c r="J21">
        <v>0</v>
      </c>
      <c r="K21">
        <v>1</v>
      </c>
      <c r="L21">
        <v>1</v>
      </c>
    </row>
    <row r="22" spans="1:14">
      <c r="A22" s="1"/>
      <c r="D22" s="4"/>
      <c r="I22" s="1"/>
    </row>
    <row r="23" spans="1:14">
      <c r="A23" s="14"/>
      <c r="B23" s="15"/>
      <c r="C23" s="15"/>
      <c r="D23" s="16"/>
      <c r="E23" s="15"/>
      <c r="F23" s="15"/>
      <c r="G23" s="15"/>
      <c r="H23" s="15"/>
      <c r="I23" s="15"/>
    </row>
  </sheetData>
  <sortState ref="A2:D21">
    <sortCondition ref="A2:A21"/>
  </sortState>
  <printOptions gridLines="1"/>
  <pageMargins left="0.70866141732283472" right="0.70866141732283472" top="0.74803149606299213" bottom="0.74803149606299213" header="0.31496062992125984" footer="0.31496062992125984"/>
  <pageSetup paperSize="9" scale="13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130"/>
  <sheetViews>
    <sheetView topLeftCell="A61" workbookViewId="0">
      <selection activeCell="L73" sqref="L73"/>
    </sheetView>
  </sheetViews>
  <sheetFormatPr defaultRowHeight="15"/>
  <cols>
    <col min="1" max="1" width="8" customWidth="1"/>
    <col min="2" max="2" width="6.5703125" customWidth="1"/>
    <col min="3" max="3" width="21.28515625" customWidth="1"/>
    <col min="4" max="4" width="23.5703125" customWidth="1"/>
    <col min="5" max="5" width="3.140625" customWidth="1"/>
    <col min="6" max="6" width="3.7109375" customWidth="1"/>
    <col min="7" max="7" width="3.85546875" customWidth="1"/>
    <col min="8" max="9" width="9.140625" customWidth="1"/>
    <col min="10" max="10" width="3.85546875" hidden="1" customWidth="1"/>
    <col min="11" max="11" width="3.5703125" customWidth="1"/>
    <col min="12" max="12" width="4" customWidth="1"/>
  </cols>
  <sheetData>
    <row r="1" spans="1:12">
      <c r="A1" s="28">
        <v>42030</v>
      </c>
      <c r="B1" s="29">
        <v>0.83333333333333337</v>
      </c>
      <c r="C1" s="12" t="s">
        <v>47</v>
      </c>
      <c r="D1" s="12" t="s">
        <v>93</v>
      </c>
      <c r="E1" t="s">
        <v>134</v>
      </c>
      <c r="F1">
        <v>3</v>
      </c>
      <c r="L1" s="19"/>
    </row>
    <row r="2" spans="1:12">
      <c r="A2" s="28">
        <v>42030</v>
      </c>
      <c r="B2" s="29">
        <v>0.83333333333333337</v>
      </c>
      <c r="C2" s="12" t="s">
        <v>52</v>
      </c>
      <c r="D2" s="12" t="s">
        <v>112</v>
      </c>
      <c r="E2" t="s">
        <v>33</v>
      </c>
      <c r="F2">
        <v>6</v>
      </c>
      <c r="L2" s="19"/>
    </row>
    <row r="3" spans="1:12">
      <c r="A3" s="28">
        <v>42030</v>
      </c>
      <c r="B3" s="29">
        <v>0.83333333333333337</v>
      </c>
      <c r="C3" s="12" t="s">
        <v>122</v>
      </c>
      <c r="D3" s="12" t="s">
        <v>58</v>
      </c>
      <c r="E3" t="s">
        <v>33</v>
      </c>
      <c r="F3">
        <v>8</v>
      </c>
      <c r="L3" s="19"/>
    </row>
    <row r="4" spans="1:12">
      <c r="A4" s="28">
        <v>42030</v>
      </c>
      <c r="B4" s="29">
        <v>0.83333333333333337</v>
      </c>
      <c r="C4" s="12" t="s">
        <v>68</v>
      </c>
      <c r="D4" s="12" t="s">
        <v>131</v>
      </c>
      <c r="E4" t="s">
        <v>33</v>
      </c>
      <c r="F4">
        <v>10</v>
      </c>
      <c r="L4" s="19"/>
    </row>
    <row r="5" spans="1:12">
      <c r="A5" s="28">
        <v>42031</v>
      </c>
      <c r="B5" s="29">
        <v>0.83333333333333337</v>
      </c>
      <c r="C5" s="12" t="s">
        <v>94</v>
      </c>
      <c r="D5" s="12" t="s">
        <v>48</v>
      </c>
      <c r="E5" t="s">
        <v>33</v>
      </c>
      <c r="F5">
        <v>1</v>
      </c>
      <c r="L5" s="19"/>
    </row>
    <row r="6" spans="1:12">
      <c r="A6" s="28">
        <v>42033</v>
      </c>
      <c r="B6" s="29">
        <v>0.83333333333333337</v>
      </c>
      <c r="C6" s="12" t="s">
        <v>50</v>
      </c>
      <c r="D6" s="12" t="s">
        <v>106</v>
      </c>
      <c r="E6" t="s">
        <v>33</v>
      </c>
      <c r="F6">
        <v>4</v>
      </c>
      <c r="L6" s="19"/>
    </row>
    <row r="7" spans="1:12">
      <c r="A7" s="28">
        <v>42033</v>
      </c>
      <c r="B7" s="29">
        <v>0.83333333333333337</v>
      </c>
      <c r="C7" s="12" t="s">
        <v>51</v>
      </c>
      <c r="D7" s="12" t="s">
        <v>110</v>
      </c>
      <c r="E7" t="s">
        <v>33</v>
      </c>
      <c r="F7">
        <v>5</v>
      </c>
      <c r="L7" s="19"/>
    </row>
    <row r="8" spans="1:12">
      <c r="A8" s="28">
        <v>42033</v>
      </c>
      <c r="B8" s="29">
        <v>0.84375</v>
      </c>
      <c r="C8" s="12" t="s">
        <v>120</v>
      </c>
      <c r="D8" s="12" t="s">
        <v>55</v>
      </c>
      <c r="E8" t="s">
        <v>33</v>
      </c>
      <c r="F8">
        <v>7</v>
      </c>
      <c r="L8" s="19"/>
    </row>
    <row r="9" spans="1:12">
      <c r="A9" s="28">
        <v>42033</v>
      </c>
      <c r="B9" s="29">
        <v>0.83333333333333337</v>
      </c>
      <c r="C9" s="12" t="s">
        <v>66</v>
      </c>
      <c r="D9" s="12" t="s">
        <v>139</v>
      </c>
      <c r="E9" t="s">
        <v>33</v>
      </c>
      <c r="F9">
        <v>9</v>
      </c>
      <c r="L9" s="19"/>
    </row>
    <row r="10" spans="1:12">
      <c r="A10" s="28">
        <v>42034</v>
      </c>
      <c r="B10" s="29">
        <v>0.83333333333333337</v>
      </c>
      <c r="C10" s="12" t="s">
        <v>81</v>
      </c>
      <c r="D10" s="12" t="s">
        <v>45</v>
      </c>
      <c r="E10" t="s">
        <v>134</v>
      </c>
      <c r="F10">
        <v>1</v>
      </c>
      <c r="L10" s="19"/>
    </row>
    <row r="11" spans="1:12">
      <c r="A11" s="28">
        <v>42034</v>
      </c>
      <c r="B11" s="29">
        <v>0.83333333333333337</v>
      </c>
      <c r="C11" s="12" t="s">
        <v>86</v>
      </c>
      <c r="D11" s="12" t="s">
        <v>46</v>
      </c>
      <c r="E11" t="s">
        <v>134</v>
      </c>
      <c r="F11">
        <v>2</v>
      </c>
      <c r="L11" s="19"/>
    </row>
    <row r="12" spans="1:12">
      <c r="A12" s="28">
        <v>42034</v>
      </c>
      <c r="B12" s="29">
        <v>0.83333333333333337</v>
      </c>
      <c r="C12" s="12" t="s">
        <v>137</v>
      </c>
      <c r="D12" s="12" t="s">
        <v>54</v>
      </c>
      <c r="E12" t="s">
        <v>33</v>
      </c>
      <c r="F12">
        <v>2</v>
      </c>
      <c r="L12" s="19"/>
    </row>
    <row r="13" spans="1:12">
      <c r="A13" s="31">
        <v>42027</v>
      </c>
      <c r="B13" s="29">
        <v>0.84375</v>
      </c>
      <c r="C13" s="12" t="s">
        <v>103</v>
      </c>
      <c r="D13" s="12" t="s">
        <v>49</v>
      </c>
      <c r="E13" t="s">
        <v>33</v>
      </c>
      <c r="F13">
        <v>3</v>
      </c>
      <c r="L13" s="19"/>
    </row>
    <row r="14" spans="1:12">
      <c r="A14" s="28">
        <v>42037</v>
      </c>
      <c r="B14" s="29">
        <v>0.83333333333333337</v>
      </c>
      <c r="C14" s="12" t="s">
        <v>45</v>
      </c>
      <c r="D14" s="12" t="s">
        <v>82</v>
      </c>
      <c r="E14" t="s">
        <v>134</v>
      </c>
      <c r="F14">
        <v>1</v>
      </c>
      <c r="L14" s="19"/>
    </row>
    <row r="15" spans="1:12">
      <c r="A15" s="28">
        <v>42037</v>
      </c>
      <c r="B15" s="29">
        <v>0.83333333333333337</v>
      </c>
      <c r="C15" s="12" t="s">
        <v>46</v>
      </c>
      <c r="D15" s="12" t="s">
        <v>88</v>
      </c>
      <c r="E15" t="s">
        <v>134</v>
      </c>
      <c r="F15">
        <v>2</v>
      </c>
      <c r="L15" s="19"/>
    </row>
    <row r="16" spans="1:12">
      <c r="A16" s="28">
        <v>42037</v>
      </c>
      <c r="B16" s="29">
        <v>0.82291666666666663</v>
      </c>
      <c r="C16" s="12" t="s">
        <v>92</v>
      </c>
      <c r="D16" s="12" t="s">
        <v>47</v>
      </c>
      <c r="E16" t="s">
        <v>134</v>
      </c>
      <c r="F16">
        <v>3</v>
      </c>
      <c r="L16" s="19"/>
    </row>
    <row r="17" spans="1:12">
      <c r="A17" s="28">
        <v>42037</v>
      </c>
      <c r="B17" s="29">
        <v>0.83333333333333337</v>
      </c>
      <c r="C17" s="12" t="s">
        <v>111</v>
      </c>
      <c r="D17" s="12" t="s">
        <v>51</v>
      </c>
      <c r="E17" t="s">
        <v>33</v>
      </c>
      <c r="F17">
        <v>5</v>
      </c>
      <c r="L17" s="19"/>
    </row>
    <row r="18" spans="1:12">
      <c r="A18" s="28">
        <v>42037</v>
      </c>
      <c r="B18" s="29">
        <v>0.83333333333333337</v>
      </c>
      <c r="C18" s="12" t="s">
        <v>55</v>
      </c>
      <c r="D18" s="12" t="s">
        <v>117</v>
      </c>
      <c r="E18" t="s">
        <v>33</v>
      </c>
      <c r="F18">
        <v>7</v>
      </c>
      <c r="L18" s="19"/>
    </row>
    <row r="19" spans="1:12">
      <c r="A19" s="28">
        <v>42037</v>
      </c>
      <c r="B19" s="29">
        <v>0.83333333333333337</v>
      </c>
      <c r="C19" s="12" t="s">
        <v>130</v>
      </c>
      <c r="D19" s="12" t="s">
        <v>68</v>
      </c>
      <c r="E19" t="s">
        <v>33</v>
      </c>
      <c r="F19">
        <v>10</v>
      </c>
      <c r="L19" s="19"/>
    </row>
    <row r="20" spans="1:12">
      <c r="A20" s="28">
        <v>42040</v>
      </c>
      <c r="B20" s="29">
        <v>0.83333333333333337</v>
      </c>
      <c r="C20" s="12" t="s">
        <v>48</v>
      </c>
      <c r="D20" s="12" t="s">
        <v>95</v>
      </c>
      <c r="E20" t="s">
        <v>33</v>
      </c>
      <c r="F20">
        <v>1</v>
      </c>
      <c r="L20" s="19"/>
    </row>
    <row r="21" spans="1:12">
      <c r="A21" s="28">
        <v>42040</v>
      </c>
      <c r="B21" s="29">
        <v>0.83333333333333337</v>
      </c>
      <c r="C21" s="12" t="s">
        <v>54</v>
      </c>
      <c r="D21" s="12" t="s">
        <v>99</v>
      </c>
      <c r="E21" t="s">
        <v>33</v>
      </c>
      <c r="F21">
        <v>2</v>
      </c>
      <c r="L21" s="19"/>
    </row>
    <row r="22" spans="1:12">
      <c r="A22" s="28">
        <v>42040</v>
      </c>
      <c r="B22" s="29">
        <v>0.84375</v>
      </c>
      <c r="C22" s="12" t="s">
        <v>49</v>
      </c>
      <c r="D22" s="12" t="s">
        <v>104</v>
      </c>
      <c r="E22" t="s">
        <v>33</v>
      </c>
      <c r="F22">
        <v>3</v>
      </c>
      <c r="L22" s="19"/>
    </row>
    <row r="23" spans="1:12">
      <c r="A23" s="28">
        <v>42040</v>
      </c>
      <c r="B23" s="29">
        <v>0.83333333333333337</v>
      </c>
      <c r="C23" s="12" t="s">
        <v>58</v>
      </c>
      <c r="D23" s="12" t="s">
        <v>123</v>
      </c>
      <c r="E23" t="s">
        <v>33</v>
      </c>
      <c r="F23">
        <v>8</v>
      </c>
      <c r="L23" s="19"/>
    </row>
    <row r="24" spans="1:12">
      <c r="A24" s="28">
        <v>42040</v>
      </c>
      <c r="B24" s="29">
        <v>0.83333333333333337</v>
      </c>
      <c r="C24" s="12" t="s">
        <v>128</v>
      </c>
      <c r="D24" s="12" t="s">
        <v>66</v>
      </c>
      <c r="E24" t="s">
        <v>33</v>
      </c>
      <c r="F24">
        <v>9</v>
      </c>
      <c r="L24" s="19"/>
    </row>
    <row r="25" spans="1:12">
      <c r="A25" s="28">
        <v>42041</v>
      </c>
      <c r="B25" s="29">
        <v>0.83333333333333337</v>
      </c>
      <c r="C25" s="12" t="s">
        <v>109</v>
      </c>
      <c r="D25" s="12" t="s">
        <v>50</v>
      </c>
      <c r="E25" t="s">
        <v>33</v>
      </c>
      <c r="F25">
        <v>4</v>
      </c>
      <c r="L25" s="19"/>
    </row>
    <row r="26" spans="1:12">
      <c r="A26" s="28">
        <v>42041</v>
      </c>
      <c r="B26" s="29">
        <v>0.83333333333333337</v>
      </c>
      <c r="C26" s="12" t="s">
        <v>116</v>
      </c>
      <c r="D26" s="12" t="s">
        <v>52</v>
      </c>
      <c r="E26" t="s">
        <v>33</v>
      </c>
      <c r="F26">
        <v>6</v>
      </c>
      <c r="L26" s="19"/>
    </row>
    <row r="27" spans="1:12">
      <c r="A27" s="28">
        <v>42051</v>
      </c>
      <c r="B27" s="29">
        <v>0.83333333333333337</v>
      </c>
      <c r="C27" s="12" t="s">
        <v>47</v>
      </c>
      <c r="D27" s="12" t="s">
        <v>91</v>
      </c>
      <c r="E27" t="s">
        <v>134</v>
      </c>
      <c r="F27">
        <v>3</v>
      </c>
      <c r="L27" s="19"/>
    </row>
    <row r="28" spans="1:12">
      <c r="A28" s="28">
        <v>42051</v>
      </c>
      <c r="B28" s="29">
        <v>0.83333333333333337</v>
      </c>
      <c r="C28" s="12" t="s">
        <v>63</v>
      </c>
      <c r="D28" s="12" t="s">
        <v>48</v>
      </c>
      <c r="E28" t="s">
        <v>33</v>
      </c>
      <c r="F28">
        <v>1</v>
      </c>
      <c r="L28" s="19"/>
    </row>
    <row r="29" spans="1:12">
      <c r="A29" s="28">
        <v>42051</v>
      </c>
      <c r="B29" s="29">
        <v>0.83333333333333337</v>
      </c>
      <c r="C29" s="12" t="s">
        <v>52</v>
      </c>
      <c r="D29" s="12" t="s">
        <v>113</v>
      </c>
      <c r="E29" t="s">
        <v>33</v>
      </c>
      <c r="F29">
        <v>6</v>
      </c>
      <c r="L29" s="19"/>
    </row>
    <row r="30" spans="1:12">
      <c r="A30" s="28">
        <v>42051</v>
      </c>
      <c r="B30" s="29">
        <v>0.83333333333333337</v>
      </c>
      <c r="C30" s="12" t="s">
        <v>119</v>
      </c>
      <c r="D30" s="12" t="s">
        <v>55</v>
      </c>
      <c r="E30" t="s">
        <v>33</v>
      </c>
      <c r="F30">
        <v>7</v>
      </c>
      <c r="L30" s="19"/>
    </row>
    <row r="31" spans="1:12">
      <c r="A31" s="28">
        <v>42053</v>
      </c>
      <c r="B31" s="29">
        <v>0.82291666666666663</v>
      </c>
      <c r="C31" s="12" t="s">
        <v>88</v>
      </c>
      <c r="D31" s="12" t="s">
        <v>49</v>
      </c>
      <c r="E31" t="s">
        <v>33</v>
      </c>
      <c r="F31">
        <v>3</v>
      </c>
      <c r="L31" s="19"/>
    </row>
    <row r="32" spans="1:12">
      <c r="A32" s="28">
        <v>42054</v>
      </c>
      <c r="B32" s="29">
        <v>0.83333333333333337</v>
      </c>
      <c r="C32" s="12" t="s">
        <v>61</v>
      </c>
      <c r="D32" s="12" t="s">
        <v>46</v>
      </c>
      <c r="E32" t="s">
        <v>134</v>
      </c>
      <c r="F32">
        <v>2</v>
      </c>
      <c r="L32" s="19"/>
    </row>
    <row r="33" spans="1:12">
      <c r="A33" s="30">
        <v>42054</v>
      </c>
      <c r="B33" s="29">
        <v>0.83333333333333337</v>
      </c>
      <c r="C33" s="12" t="s">
        <v>101</v>
      </c>
      <c r="D33" s="12" t="s">
        <v>54</v>
      </c>
      <c r="E33" t="s">
        <v>33</v>
      </c>
      <c r="F33">
        <v>2</v>
      </c>
      <c r="L33" s="19"/>
    </row>
    <row r="34" spans="1:12">
      <c r="A34" s="28">
        <v>42054</v>
      </c>
      <c r="B34" s="29">
        <v>0.83333333333333337</v>
      </c>
      <c r="C34" s="12" t="s">
        <v>50</v>
      </c>
      <c r="D34" s="12" t="s">
        <v>107</v>
      </c>
      <c r="E34" t="s">
        <v>33</v>
      </c>
      <c r="F34">
        <v>4</v>
      </c>
      <c r="L34" s="19"/>
    </row>
    <row r="35" spans="1:12">
      <c r="A35" s="28">
        <v>42054</v>
      </c>
      <c r="B35" s="29">
        <v>0.83333333333333337</v>
      </c>
      <c r="C35" s="12" t="s">
        <v>51</v>
      </c>
      <c r="D35" s="12" t="s">
        <v>138</v>
      </c>
      <c r="E35" t="s">
        <v>33</v>
      </c>
      <c r="F35">
        <v>5</v>
      </c>
      <c r="L35" s="19"/>
    </row>
    <row r="36" spans="1:12">
      <c r="A36" s="28">
        <v>42054</v>
      </c>
      <c r="B36" s="29">
        <v>0.83333333333333337</v>
      </c>
      <c r="C36" s="12" t="s">
        <v>58</v>
      </c>
      <c r="D36" s="12" t="s">
        <v>124</v>
      </c>
      <c r="E36" t="s">
        <v>33</v>
      </c>
      <c r="F36">
        <v>8</v>
      </c>
      <c r="L36" s="19"/>
    </row>
    <row r="37" spans="1:12">
      <c r="A37" s="28">
        <v>42054</v>
      </c>
      <c r="B37" s="29">
        <v>0.83333333333333337</v>
      </c>
      <c r="C37" s="12" t="s">
        <v>66</v>
      </c>
      <c r="D37" s="12" t="s">
        <v>125</v>
      </c>
      <c r="E37" t="s">
        <v>33</v>
      </c>
      <c r="F37">
        <v>9</v>
      </c>
      <c r="L37" s="19"/>
    </row>
    <row r="38" spans="1:12">
      <c r="A38" s="28">
        <v>42055</v>
      </c>
      <c r="B38" s="29">
        <v>0.83333333333333337</v>
      </c>
      <c r="C38" s="12" t="s">
        <v>84</v>
      </c>
      <c r="D38" s="12" t="s">
        <v>45</v>
      </c>
      <c r="E38" t="s">
        <v>134</v>
      </c>
      <c r="F38">
        <v>1</v>
      </c>
      <c r="L38" s="19"/>
    </row>
    <row r="39" spans="1:12">
      <c r="A39" s="28">
        <v>42055</v>
      </c>
      <c r="B39" s="29">
        <v>0.83333333333333337</v>
      </c>
      <c r="C39" s="12" t="s">
        <v>129</v>
      </c>
      <c r="D39" s="12" t="s">
        <v>68</v>
      </c>
      <c r="E39" t="s">
        <v>33</v>
      </c>
      <c r="F39">
        <v>10</v>
      </c>
      <c r="L39" s="19"/>
    </row>
    <row r="40" spans="1:12">
      <c r="A40" s="28">
        <v>42072</v>
      </c>
      <c r="B40" s="29">
        <v>0.83333333333333337</v>
      </c>
      <c r="C40" s="12" t="s">
        <v>45</v>
      </c>
      <c r="D40" s="12" t="s">
        <v>83</v>
      </c>
      <c r="E40" t="s">
        <v>134</v>
      </c>
      <c r="F40">
        <v>1</v>
      </c>
      <c r="L40" s="19"/>
    </row>
    <row r="41" spans="1:12">
      <c r="A41" s="28">
        <v>42072</v>
      </c>
      <c r="B41" s="29">
        <v>0.83333333333333337</v>
      </c>
      <c r="C41" s="12" t="s">
        <v>46</v>
      </c>
      <c r="D41" s="12" t="s">
        <v>87</v>
      </c>
      <c r="E41" t="s">
        <v>134</v>
      </c>
      <c r="F41">
        <v>2</v>
      </c>
      <c r="L41" s="19"/>
    </row>
    <row r="42" spans="1:12">
      <c r="A42" s="28">
        <v>42072</v>
      </c>
      <c r="B42" s="29">
        <v>0.83333333333333337</v>
      </c>
      <c r="C42" s="12" t="s">
        <v>47</v>
      </c>
      <c r="D42" s="12" t="s">
        <v>90</v>
      </c>
      <c r="E42" t="s">
        <v>134</v>
      </c>
      <c r="F42">
        <v>3</v>
      </c>
      <c r="L42" s="19"/>
    </row>
    <row r="43" spans="1:12">
      <c r="A43" s="28">
        <v>42072</v>
      </c>
      <c r="B43" s="29">
        <v>0.83333333333333337</v>
      </c>
      <c r="C43" s="12" t="s">
        <v>68</v>
      </c>
      <c r="D43" s="12" t="s">
        <v>133</v>
      </c>
      <c r="E43" t="s">
        <v>33</v>
      </c>
      <c r="F43">
        <v>10</v>
      </c>
      <c r="L43" s="19"/>
    </row>
    <row r="44" spans="1:12">
      <c r="A44" s="28">
        <v>42074</v>
      </c>
      <c r="B44" s="29">
        <v>0.83333333333333337</v>
      </c>
      <c r="C44" s="12" t="s">
        <v>121</v>
      </c>
      <c r="D44" s="12" t="s">
        <v>58</v>
      </c>
      <c r="E44" t="s">
        <v>33</v>
      </c>
      <c r="F44">
        <v>8</v>
      </c>
      <c r="L44" s="19"/>
    </row>
    <row r="45" spans="1:12">
      <c r="A45" s="28">
        <v>42075</v>
      </c>
      <c r="B45" s="29">
        <v>0.83333333333333337</v>
      </c>
      <c r="C45" s="12" t="s">
        <v>48</v>
      </c>
      <c r="D45" s="12" t="s">
        <v>96</v>
      </c>
      <c r="E45" t="s">
        <v>33</v>
      </c>
      <c r="F45">
        <v>1</v>
      </c>
      <c r="L45" s="19"/>
    </row>
    <row r="46" spans="1:12">
      <c r="A46" s="28">
        <v>42075</v>
      </c>
      <c r="B46" s="29">
        <v>0.83333333333333337</v>
      </c>
      <c r="C46" s="12" t="s">
        <v>54</v>
      </c>
      <c r="D46" s="12" t="s">
        <v>100</v>
      </c>
      <c r="E46" t="s">
        <v>33</v>
      </c>
      <c r="F46">
        <v>2</v>
      </c>
      <c r="L46" s="19"/>
    </row>
    <row r="47" spans="1:12">
      <c r="A47" s="28">
        <v>42075</v>
      </c>
      <c r="B47" s="29">
        <v>0.84375</v>
      </c>
      <c r="C47" s="12" t="s">
        <v>49</v>
      </c>
      <c r="D47" s="12" t="s">
        <v>62</v>
      </c>
      <c r="E47" t="s">
        <v>33</v>
      </c>
      <c r="F47">
        <v>3</v>
      </c>
      <c r="L47" s="19"/>
    </row>
    <row r="48" spans="1:12">
      <c r="A48" s="28">
        <v>42075</v>
      </c>
      <c r="B48" s="29">
        <v>0.84375</v>
      </c>
      <c r="C48" s="12" t="s">
        <v>60</v>
      </c>
      <c r="D48" s="12" t="s">
        <v>51</v>
      </c>
      <c r="E48" t="s">
        <v>33</v>
      </c>
      <c r="F48">
        <v>5</v>
      </c>
      <c r="L48" s="19"/>
    </row>
    <row r="49" spans="1:12">
      <c r="A49" s="28">
        <v>42075</v>
      </c>
      <c r="B49" s="29">
        <v>0.83333333333333337</v>
      </c>
      <c r="C49" s="12" t="s">
        <v>64</v>
      </c>
      <c r="D49" s="12" t="s">
        <v>55</v>
      </c>
      <c r="E49" t="s">
        <v>33</v>
      </c>
      <c r="F49">
        <v>7</v>
      </c>
      <c r="L49" s="19"/>
    </row>
    <row r="50" spans="1:12">
      <c r="A50" s="28">
        <v>42075</v>
      </c>
      <c r="B50" s="29">
        <v>0.83333333333333337</v>
      </c>
      <c r="C50" s="12" t="s">
        <v>127</v>
      </c>
      <c r="D50" s="12" t="s">
        <v>66</v>
      </c>
      <c r="E50" t="s">
        <v>33</v>
      </c>
      <c r="F50">
        <v>9</v>
      </c>
      <c r="L50" s="19"/>
    </row>
    <row r="51" spans="1:12">
      <c r="A51" s="28">
        <v>42076</v>
      </c>
      <c r="B51" s="29">
        <v>0.84375</v>
      </c>
      <c r="C51" s="12" t="s">
        <v>108</v>
      </c>
      <c r="D51" s="12" t="s">
        <v>50</v>
      </c>
      <c r="E51" t="s">
        <v>33</v>
      </c>
      <c r="F51">
        <v>4</v>
      </c>
      <c r="L51" s="19"/>
    </row>
    <row r="52" spans="1:12">
      <c r="A52" s="28">
        <v>42076</v>
      </c>
      <c r="B52" s="29">
        <v>0.84375</v>
      </c>
      <c r="C52" s="12" t="s">
        <v>115</v>
      </c>
      <c r="D52" s="12" t="s">
        <v>52</v>
      </c>
      <c r="E52" t="s">
        <v>33</v>
      </c>
      <c r="F52">
        <v>6</v>
      </c>
      <c r="L52" s="19"/>
    </row>
    <row r="53" spans="1:12">
      <c r="A53" s="28">
        <v>42079</v>
      </c>
      <c r="B53" s="29">
        <v>0.83333333333333337</v>
      </c>
      <c r="C53" s="12" t="s">
        <v>135</v>
      </c>
      <c r="D53" s="12" t="s">
        <v>47</v>
      </c>
      <c r="E53" t="s">
        <v>134</v>
      </c>
      <c r="F53">
        <v>3</v>
      </c>
      <c r="L53" s="19"/>
    </row>
    <row r="54" spans="1:12">
      <c r="A54" s="28">
        <v>42079</v>
      </c>
      <c r="B54" s="29">
        <v>0.83333333333333337</v>
      </c>
      <c r="C54" s="12" t="s">
        <v>52</v>
      </c>
      <c r="D54" s="12" t="s">
        <v>114</v>
      </c>
      <c r="E54" t="s">
        <v>33</v>
      </c>
      <c r="F54">
        <v>6</v>
      </c>
      <c r="L54" s="19"/>
    </row>
    <row r="55" spans="1:12">
      <c r="A55" s="28">
        <v>42079</v>
      </c>
      <c r="B55" s="29">
        <v>0.83333333333333337</v>
      </c>
      <c r="C55" s="12" t="s">
        <v>55</v>
      </c>
      <c r="D55" s="12" t="s">
        <v>118</v>
      </c>
      <c r="E55" t="s">
        <v>33</v>
      </c>
      <c r="F55">
        <v>7</v>
      </c>
      <c r="L55" s="19"/>
    </row>
    <row r="56" spans="1:12">
      <c r="A56" s="28">
        <v>42079</v>
      </c>
      <c r="B56" s="29">
        <v>0.83333333333333337</v>
      </c>
      <c r="C56" s="12" t="s">
        <v>68</v>
      </c>
      <c r="D56" s="12" t="s">
        <v>132</v>
      </c>
      <c r="E56" t="s">
        <v>33</v>
      </c>
      <c r="F56">
        <v>10</v>
      </c>
      <c r="L56" s="19"/>
    </row>
    <row r="57" spans="1:12">
      <c r="A57" s="28">
        <v>42080</v>
      </c>
      <c r="B57" s="29">
        <v>0.82291666666666663</v>
      </c>
      <c r="C57" s="12" t="s">
        <v>97</v>
      </c>
      <c r="D57" s="12" t="s">
        <v>48</v>
      </c>
      <c r="E57" t="s">
        <v>33</v>
      </c>
      <c r="F57">
        <v>1</v>
      </c>
      <c r="L57" s="19"/>
    </row>
    <row r="58" spans="1:12">
      <c r="A58" s="28">
        <v>42082</v>
      </c>
      <c r="B58" s="29">
        <v>0.83333333333333337</v>
      </c>
      <c r="C58" s="12" t="s">
        <v>85</v>
      </c>
      <c r="D58" s="12" t="s">
        <v>45</v>
      </c>
      <c r="E58" t="s">
        <v>134</v>
      </c>
      <c r="F58">
        <v>1</v>
      </c>
      <c r="L58" s="19"/>
    </row>
    <row r="59" spans="1:12">
      <c r="A59" s="28">
        <v>42082</v>
      </c>
      <c r="B59" s="29">
        <v>0.83333333333333337</v>
      </c>
      <c r="C59" s="12" t="s">
        <v>102</v>
      </c>
      <c r="D59" s="12" t="s">
        <v>54</v>
      </c>
      <c r="E59" t="s">
        <v>33</v>
      </c>
      <c r="F59">
        <v>2</v>
      </c>
      <c r="L59" s="19"/>
    </row>
    <row r="60" spans="1:12">
      <c r="A60" s="28">
        <v>42082</v>
      </c>
      <c r="B60" s="29">
        <v>0.83333333333333337</v>
      </c>
      <c r="C60" s="12" t="s">
        <v>50</v>
      </c>
      <c r="D60" s="12" t="s">
        <v>136</v>
      </c>
      <c r="E60" t="s">
        <v>33</v>
      </c>
      <c r="F60">
        <v>4</v>
      </c>
      <c r="L60" s="19"/>
    </row>
    <row r="61" spans="1:12">
      <c r="A61" s="28">
        <v>42082</v>
      </c>
      <c r="B61" s="29">
        <v>0.83333333333333337</v>
      </c>
      <c r="C61" s="12" t="s">
        <v>51</v>
      </c>
      <c r="D61" s="12" t="s">
        <v>59</v>
      </c>
      <c r="E61" t="s">
        <v>33</v>
      </c>
      <c r="F61">
        <v>5</v>
      </c>
      <c r="L61" s="19"/>
    </row>
    <row r="62" spans="1:12">
      <c r="A62" s="28">
        <v>42082</v>
      </c>
      <c r="B62" s="29">
        <v>0.83333333333333337</v>
      </c>
      <c r="C62" s="12" t="s">
        <v>83</v>
      </c>
      <c r="D62" s="12" t="s">
        <v>58</v>
      </c>
      <c r="E62" t="s">
        <v>33</v>
      </c>
      <c r="F62">
        <v>8</v>
      </c>
      <c r="L62" s="19"/>
    </row>
    <row r="63" spans="1:12">
      <c r="A63" s="28">
        <v>42082</v>
      </c>
      <c r="B63" s="29">
        <v>0.83333333333333337</v>
      </c>
      <c r="C63" s="12" t="s">
        <v>66</v>
      </c>
      <c r="D63" s="12" t="s">
        <v>126</v>
      </c>
      <c r="E63" t="s">
        <v>33</v>
      </c>
      <c r="F63">
        <v>9</v>
      </c>
      <c r="L63" s="19"/>
    </row>
    <row r="64" spans="1:12">
      <c r="A64" s="28">
        <v>42083</v>
      </c>
      <c r="B64" s="29">
        <v>0.8125</v>
      </c>
      <c r="C64" s="12" t="s">
        <v>89</v>
      </c>
      <c r="D64" s="12" t="s">
        <v>46</v>
      </c>
      <c r="E64" t="s">
        <v>134</v>
      </c>
      <c r="F64">
        <v>2</v>
      </c>
      <c r="L64" s="19"/>
    </row>
    <row r="65" spans="1:12">
      <c r="A65" s="28">
        <v>42083</v>
      </c>
      <c r="B65" s="29">
        <v>0.82291666666666663</v>
      </c>
      <c r="C65" s="12" t="s">
        <v>105</v>
      </c>
      <c r="D65" s="12" t="s">
        <v>49</v>
      </c>
      <c r="E65" t="s">
        <v>33</v>
      </c>
      <c r="F65">
        <v>3</v>
      </c>
      <c r="L65" s="19"/>
    </row>
    <row r="66" spans="1:12">
      <c r="A66" s="28">
        <v>42086</v>
      </c>
      <c r="B66" s="29">
        <v>0.83333333333333337</v>
      </c>
      <c r="C66" s="12" t="s">
        <v>45</v>
      </c>
      <c r="D66" s="12" t="s">
        <v>81</v>
      </c>
      <c r="E66" t="s">
        <v>134</v>
      </c>
      <c r="F66">
        <v>1</v>
      </c>
      <c r="L66" s="19"/>
    </row>
    <row r="67" spans="1:12">
      <c r="A67" s="28">
        <v>42086</v>
      </c>
      <c r="B67" s="29">
        <v>0.83333333333333337</v>
      </c>
      <c r="C67" s="12" t="s">
        <v>46</v>
      </c>
      <c r="D67" s="12" t="s">
        <v>86</v>
      </c>
      <c r="E67" t="s">
        <v>134</v>
      </c>
      <c r="F67">
        <v>2</v>
      </c>
      <c r="L67" s="19"/>
    </row>
    <row r="68" spans="1:12">
      <c r="A68" s="28">
        <v>42086</v>
      </c>
      <c r="B68" s="29">
        <v>0.83333333333333337</v>
      </c>
      <c r="C68" s="12" t="s">
        <v>106</v>
      </c>
      <c r="D68" s="12" t="s">
        <v>50</v>
      </c>
      <c r="E68" t="s">
        <v>33</v>
      </c>
      <c r="F68">
        <v>4</v>
      </c>
      <c r="L68" s="19"/>
    </row>
    <row r="69" spans="1:12">
      <c r="A69" s="28">
        <v>42086</v>
      </c>
      <c r="B69" s="29">
        <v>0.83333333333333337</v>
      </c>
      <c r="C69" s="12" t="s">
        <v>55</v>
      </c>
      <c r="D69" s="12" t="s">
        <v>120</v>
      </c>
      <c r="E69" t="s">
        <v>33</v>
      </c>
      <c r="F69">
        <v>7</v>
      </c>
      <c r="L69" s="19"/>
    </row>
    <row r="70" spans="1:12">
      <c r="A70" s="28">
        <v>42086</v>
      </c>
      <c r="B70" s="29">
        <v>0.84375</v>
      </c>
      <c r="C70" s="12" t="s">
        <v>131</v>
      </c>
      <c r="D70" s="12" t="s">
        <v>68</v>
      </c>
      <c r="E70" t="s">
        <v>33</v>
      </c>
      <c r="F70">
        <v>10</v>
      </c>
      <c r="L70" s="19"/>
    </row>
    <row r="71" spans="1:12">
      <c r="A71" s="28">
        <v>42087</v>
      </c>
      <c r="B71" s="29">
        <v>0.83333333333333337</v>
      </c>
      <c r="C71" s="12" t="s">
        <v>93</v>
      </c>
      <c r="D71" s="12" t="s">
        <v>47</v>
      </c>
      <c r="E71" t="s">
        <v>134</v>
      </c>
      <c r="F71">
        <v>3</v>
      </c>
      <c r="L71" s="19"/>
    </row>
    <row r="72" spans="1:12">
      <c r="A72" s="31">
        <v>42089</v>
      </c>
      <c r="B72" s="29">
        <v>0.83333333333333337</v>
      </c>
      <c r="C72" s="12" t="s">
        <v>112</v>
      </c>
      <c r="D72" s="12" t="s">
        <v>52</v>
      </c>
      <c r="E72" t="s">
        <v>33</v>
      </c>
      <c r="F72">
        <v>6</v>
      </c>
      <c r="L72" s="19"/>
    </row>
    <row r="73" spans="1:12">
      <c r="A73" s="28">
        <v>42087</v>
      </c>
      <c r="B73" s="29">
        <v>0.8125</v>
      </c>
      <c r="C73" s="12" t="s">
        <v>139</v>
      </c>
      <c r="D73" s="12" t="s">
        <v>66</v>
      </c>
      <c r="E73" t="s">
        <v>33</v>
      </c>
      <c r="F73">
        <v>9</v>
      </c>
      <c r="L73" s="19"/>
    </row>
    <row r="74" spans="1:12">
      <c r="A74" s="28">
        <v>42089</v>
      </c>
      <c r="B74" s="29">
        <v>0.83333333333333337</v>
      </c>
      <c r="C74" s="12" t="s">
        <v>48</v>
      </c>
      <c r="D74" s="12" t="s">
        <v>94</v>
      </c>
      <c r="E74" t="s">
        <v>33</v>
      </c>
      <c r="F74">
        <v>1</v>
      </c>
      <c r="L74" s="19"/>
    </row>
    <row r="75" spans="1:12">
      <c r="A75" s="28">
        <v>42089</v>
      </c>
      <c r="B75" s="29">
        <v>0.83333333333333337</v>
      </c>
      <c r="C75" s="12" t="s">
        <v>54</v>
      </c>
      <c r="D75" s="12" t="s">
        <v>137</v>
      </c>
      <c r="E75" t="s">
        <v>33</v>
      </c>
      <c r="F75">
        <v>2</v>
      </c>
      <c r="L75" s="19"/>
    </row>
    <row r="76" spans="1:12">
      <c r="A76" s="28">
        <v>42089</v>
      </c>
      <c r="B76" s="29">
        <v>0.84375</v>
      </c>
      <c r="C76" s="12" t="s">
        <v>49</v>
      </c>
      <c r="D76" s="12" t="s">
        <v>103</v>
      </c>
      <c r="E76" t="s">
        <v>33</v>
      </c>
      <c r="F76">
        <v>3</v>
      </c>
      <c r="L76" s="19"/>
    </row>
    <row r="77" spans="1:12">
      <c r="A77" s="28">
        <v>42089</v>
      </c>
      <c r="B77" s="29">
        <v>0.83333333333333337</v>
      </c>
      <c r="C77" s="12" t="s">
        <v>110</v>
      </c>
      <c r="D77" s="12" t="s">
        <v>51</v>
      </c>
      <c r="E77" t="s">
        <v>33</v>
      </c>
      <c r="F77">
        <v>5</v>
      </c>
      <c r="L77" s="19"/>
    </row>
    <row r="78" spans="1:12">
      <c r="A78" s="28">
        <v>42089</v>
      </c>
      <c r="B78" s="29">
        <v>0.83333333333333337</v>
      </c>
      <c r="C78" s="12" t="s">
        <v>58</v>
      </c>
      <c r="D78" s="12" t="s">
        <v>122</v>
      </c>
      <c r="E78" t="s">
        <v>33</v>
      </c>
      <c r="F78">
        <v>8</v>
      </c>
      <c r="L78" s="19"/>
    </row>
    <row r="79" spans="1:12">
      <c r="A79" s="28">
        <v>42093</v>
      </c>
      <c r="B79" s="29">
        <v>0.83333333333333337</v>
      </c>
      <c r="C79" s="12" t="s">
        <v>47</v>
      </c>
      <c r="D79" s="12" t="s">
        <v>92</v>
      </c>
      <c r="E79" t="s">
        <v>134</v>
      </c>
      <c r="F79">
        <v>3</v>
      </c>
      <c r="L79" s="19"/>
    </row>
    <row r="80" spans="1:12">
      <c r="A80" s="28">
        <v>42093</v>
      </c>
      <c r="B80" s="29">
        <v>0.84375</v>
      </c>
      <c r="C80" s="12" t="s">
        <v>99</v>
      </c>
      <c r="D80" s="12" t="s">
        <v>54</v>
      </c>
      <c r="E80" t="s">
        <v>33</v>
      </c>
      <c r="F80">
        <v>2</v>
      </c>
      <c r="L80" s="19"/>
    </row>
    <row r="81" spans="1:12">
      <c r="A81" s="28">
        <v>42093</v>
      </c>
      <c r="B81" s="29">
        <v>0.82291666666666663</v>
      </c>
      <c r="C81" s="12" t="s">
        <v>104</v>
      </c>
      <c r="D81" s="12" t="s">
        <v>49</v>
      </c>
      <c r="E81" t="s">
        <v>33</v>
      </c>
      <c r="F81">
        <v>3</v>
      </c>
      <c r="L81" s="19"/>
    </row>
    <row r="82" spans="1:12">
      <c r="A82" s="28">
        <v>42093</v>
      </c>
      <c r="B82" s="29">
        <v>0.83333333333333337</v>
      </c>
      <c r="C82" s="12" t="s">
        <v>52</v>
      </c>
      <c r="D82" s="12" t="s">
        <v>116</v>
      </c>
      <c r="E82" t="s">
        <v>33</v>
      </c>
      <c r="F82">
        <v>6</v>
      </c>
      <c r="L82" s="19"/>
    </row>
    <row r="83" spans="1:12">
      <c r="A83" s="28">
        <v>42093</v>
      </c>
      <c r="B83" s="29">
        <v>0.84375</v>
      </c>
      <c r="C83" s="12" t="s">
        <v>123</v>
      </c>
      <c r="D83" s="12" t="s">
        <v>58</v>
      </c>
      <c r="E83" t="s">
        <v>33</v>
      </c>
      <c r="F83">
        <v>8</v>
      </c>
      <c r="L83" s="19"/>
    </row>
    <row r="84" spans="1:12">
      <c r="A84" s="28">
        <v>42093</v>
      </c>
      <c r="B84" s="29">
        <v>0.83333333333333337</v>
      </c>
      <c r="C84" s="12" t="s">
        <v>68</v>
      </c>
      <c r="D84" s="12" t="s">
        <v>130</v>
      </c>
      <c r="E84" t="s">
        <v>33</v>
      </c>
      <c r="F84">
        <v>10</v>
      </c>
      <c r="L84" s="19"/>
    </row>
    <row r="85" spans="1:12">
      <c r="A85" s="28">
        <v>42096</v>
      </c>
      <c r="B85" s="29">
        <v>0.83333333333333337</v>
      </c>
      <c r="C85" s="12" t="s">
        <v>82</v>
      </c>
      <c r="D85" s="12" t="s">
        <v>45</v>
      </c>
      <c r="E85" t="s">
        <v>134</v>
      </c>
      <c r="F85">
        <v>1</v>
      </c>
      <c r="L85" s="19"/>
    </row>
    <row r="86" spans="1:12">
      <c r="A86" s="28">
        <v>42096</v>
      </c>
      <c r="B86" s="29">
        <v>0.83333333333333337</v>
      </c>
      <c r="C86" s="12" t="s">
        <v>95</v>
      </c>
      <c r="D86" s="12" t="s">
        <v>48</v>
      </c>
      <c r="E86" t="s">
        <v>33</v>
      </c>
      <c r="F86">
        <v>1</v>
      </c>
      <c r="L86" s="19"/>
    </row>
    <row r="87" spans="1:12">
      <c r="A87" s="28">
        <v>42096</v>
      </c>
      <c r="B87" s="29">
        <v>0.83333333333333337</v>
      </c>
      <c r="C87" s="12" t="s">
        <v>50</v>
      </c>
      <c r="D87" s="12" t="s">
        <v>109</v>
      </c>
      <c r="E87" t="s">
        <v>33</v>
      </c>
      <c r="F87">
        <v>4</v>
      </c>
      <c r="L87" s="19"/>
    </row>
    <row r="88" spans="1:12">
      <c r="A88" s="28">
        <v>42096</v>
      </c>
      <c r="B88" s="29">
        <v>0.83333333333333337</v>
      </c>
      <c r="C88" s="12" t="s">
        <v>51</v>
      </c>
      <c r="D88" s="12" t="s">
        <v>111</v>
      </c>
      <c r="E88" t="s">
        <v>33</v>
      </c>
      <c r="F88">
        <v>5</v>
      </c>
      <c r="L88" s="19"/>
    </row>
    <row r="89" spans="1:12">
      <c r="A89" s="28">
        <v>42096</v>
      </c>
      <c r="B89" s="29">
        <v>0.83333333333333337</v>
      </c>
      <c r="C89" s="12" t="s">
        <v>117</v>
      </c>
      <c r="D89" s="12" t="s">
        <v>55</v>
      </c>
      <c r="E89" t="s">
        <v>33</v>
      </c>
      <c r="F89">
        <v>7</v>
      </c>
      <c r="L89" s="19"/>
    </row>
    <row r="90" spans="1:12">
      <c r="A90" s="28">
        <v>42096</v>
      </c>
      <c r="B90" s="29">
        <v>0.83333333333333337</v>
      </c>
      <c r="C90" s="12" t="s">
        <v>66</v>
      </c>
      <c r="D90" s="12" t="s">
        <v>128</v>
      </c>
      <c r="E90" t="s">
        <v>33</v>
      </c>
      <c r="F90">
        <v>9</v>
      </c>
      <c r="L90" s="19"/>
    </row>
    <row r="91" spans="1:12">
      <c r="A91" s="28">
        <v>42097</v>
      </c>
      <c r="B91" s="29">
        <v>0.83333333333333337</v>
      </c>
      <c r="C91" s="12" t="s">
        <v>88</v>
      </c>
      <c r="D91" s="12" t="s">
        <v>46</v>
      </c>
      <c r="E91" t="s">
        <v>134</v>
      </c>
      <c r="F91">
        <v>2</v>
      </c>
      <c r="L91" s="19"/>
    </row>
    <row r="92" spans="1:12">
      <c r="A92" s="28">
        <v>42101</v>
      </c>
      <c r="B92" s="29">
        <v>0.83333333333333337</v>
      </c>
      <c r="C92" s="12" t="s">
        <v>125</v>
      </c>
      <c r="D92" s="12" t="s">
        <v>66</v>
      </c>
      <c r="E92" t="s">
        <v>33</v>
      </c>
      <c r="F92">
        <v>9</v>
      </c>
      <c r="L92" s="19"/>
    </row>
    <row r="93" spans="1:12">
      <c r="A93" s="28">
        <v>42103</v>
      </c>
      <c r="B93" s="29">
        <v>0.83333333333333337</v>
      </c>
      <c r="C93" s="12" t="s">
        <v>48</v>
      </c>
      <c r="D93" s="12" t="s">
        <v>63</v>
      </c>
      <c r="E93" t="s">
        <v>33</v>
      </c>
      <c r="F93">
        <v>1</v>
      </c>
      <c r="L93" s="19"/>
    </row>
    <row r="94" spans="1:12">
      <c r="A94" s="30">
        <v>42103</v>
      </c>
      <c r="B94" s="29">
        <v>0.83333333333333337</v>
      </c>
      <c r="C94" s="12" t="s">
        <v>54</v>
      </c>
      <c r="D94" s="12" t="s">
        <v>101</v>
      </c>
      <c r="E94" t="s">
        <v>33</v>
      </c>
      <c r="F94">
        <v>2</v>
      </c>
      <c r="L94" s="19"/>
    </row>
    <row r="95" spans="1:12">
      <c r="A95" s="28">
        <v>42103</v>
      </c>
      <c r="B95" s="29">
        <v>0.82291666666666663</v>
      </c>
      <c r="C95" s="12" t="s">
        <v>49</v>
      </c>
      <c r="D95" s="12" t="s">
        <v>88</v>
      </c>
      <c r="E95" t="s">
        <v>33</v>
      </c>
      <c r="F95">
        <v>3</v>
      </c>
      <c r="L95" s="19"/>
    </row>
    <row r="96" spans="1:12">
      <c r="A96" s="28">
        <v>42103</v>
      </c>
      <c r="B96" s="29">
        <v>0.83333333333333337</v>
      </c>
      <c r="C96" s="12" t="s">
        <v>138</v>
      </c>
      <c r="D96" s="12" t="s">
        <v>51</v>
      </c>
      <c r="E96" t="s">
        <v>33</v>
      </c>
      <c r="F96">
        <v>5</v>
      </c>
      <c r="L96" s="19"/>
    </row>
    <row r="97" spans="1:12">
      <c r="A97" s="28">
        <v>42104</v>
      </c>
      <c r="B97" s="29">
        <v>0.83333333333333337</v>
      </c>
      <c r="C97" s="12" t="s">
        <v>107</v>
      </c>
      <c r="D97" s="12" t="s">
        <v>50</v>
      </c>
      <c r="E97" t="s">
        <v>33</v>
      </c>
      <c r="F97">
        <v>4</v>
      </c>
      <c r="L97" s="19"/>
    </row>
    <row r="98" spans="1:12">
      <c r="A98" s="28">
        <v>42107</v>
      </c>
      <c r="B98" s="29">
        <v>0.83333333333333337</v>
      </c>
      <c r="C98" s="12" t="s">
        <v>90</v>
      </c>
      <c r="D98" s="12" t="s">
        <v>47</v>
      </c>
      <c r="E98" t="s">
        <v>134</v>
      </c>
      <c r="F98">
        <v>3</v>
      </c>
      <c r="L98" s="19"/>
    </row>
    <row r="99" spans="1:12">
      <c r="A99" s="28">
        <v>42107</v>
      </c>
      <c r="B99" s="29">
        <v>0.84375</v>
      </c>
      <c r="C99" s="12" t="s">
        <v>100</v>
      </c>
      <c r="D99" s="12" t="s">
        <v>54</v>
      </c>
      <c r="E99" t="s">
        <v>33</v>
      </c>
      <c r="F99">
        <v>2</v>
      </c>
      <c r="L99" s="19"/>
    </row>
    <row r="100" spans="1:12">
      <c r="A100" s="28">
        <v>42107</v>
      </c>
      <c r="B100" s="29">
        <v>0.83333333333333337</v>
      </c>
      <c r="C100" s="12" t="s">
        <v>52</v>
      </c>
      <c r="D100" s="12" t="s">
        <v>115</v>
      </c>
      <c r="E100" t="s">
        <v>33</v>
      </c>
      <c r="F100">
        <v>6</v>
      </c>
      <c r="L100" s="19"/>
    </row>
    <row r="101" spans="1:12">
      <c r="A101" s="28">
        <v>42107</v>
      </c>
      <c r="B101" s="29">
        <v>0.83333333333333337</v>
      </c>
      <c r="C101" s="12" t="s">
        <v>55</v>
      </c>
      <c r="D101" s="12" t="s">
        <v>64</v>
      </c>
      <c r="E101" t="s">
        <v>33</v>
      </c>
      <c r="F101">
        <v>7</v>
      </c>
      <c r="L101" s="19"/>
    </row>
    <row r="102" spans="1:12">
      <c r="A102" s="28">
        <v>42109</v>
      </c>
      <c r="B102" s="29">
        <v>0.83333333333333337</v>
      </c>
      <c r="C102" s="12" t="s">
        <v>96</v>
      </c>
      <c r="D102" s="12" t="s">
        <v>48</v>
      </c>
      <c r="E102" t="s">
        <v>33</v>
      </c>
      <c r="F102">
        <v>1</v>
      </c>
      <c r="L102" s="19"/>
    </row>
    <row r="103" spans="1:12">
      <c r="A103" s="28">
        <v>42110</v>
      </c>
      <c r="B103" s="29">
        <v>0.82291666666666663</v>
      </c>
      <c r="C103" s="12" t="s">
        <v>62</v>
      </c>
      <c r="D103" s="12" t="s">
        <v>49</v>
      </c>
      <c r="E103" t="s">
        <v>33</v>
      </c>
      <c r="F103">
        <v>3</v>
      </c>
      <c r="L103" s="19"/>
    </row>
    <row r="104" spans="1:12">
      <c r="A104" s="28">
        <v>42110</v>
      </c>
      <c r="B104" s="29">
        <v>0.83333333333333337</v>
      </c>
      <c r="C104" s="12" t="s">
        <v>50</v>
      </c>
      <c r="D104" s="12" t="s">
        <v>108</v>
      </c>
      <c r="E104" t="s">
        <v>33</v>
      </c>
      <c r="F104">
        <v>4</v>
      </c>
      <c r="L104" s="19"/>
    </row>
    <row r="105" spans="1:12">
      <c r="A105" s="28">
        <v>42110</v>
      </c>
      <c r="B105" s="29">
        <v>0.83333333333333337</v>
      </c>
      <c r="C105" s="12" t="s">
        <v>51</v>
      </c>
      <c r="D105" s="12" t="s">
        <v>60</v>
      </c>
      <c r="E105" t="s">
        <v>33</v>
      </c>
      <c r="F105">
        <v>5</v>
      </c>
      <c r="L105" s="19"/>
    </row>
    <row r="106" spans="1:12">
      <c r="A106" s="28">
        <v>42110</v>
      </c>
      <c r="B106" s="29">
        <v>0.83333333333333337</v>
      </c>
      <c r="C106" s="12" t="s">
        <v>58</v>
      </c>
      <c r="D106" s="12" t="s">
        <v>121</v>
      </c>
      <c r="E106" t="s">
        <v>33</v>
      </c>
      <c r="F106">
        <v>8</v>
      </c>
      <c r="L106" s="19"/>
    </row>
    <row r="107" spans="1:12">
      <c r="A107" s="28">
        <v>42110</v>
      </c>
      <c r="B107" s="29">
        <v>0.83333333333333337</v>
      </c>
      <c r="C107" s="12" t="s">
        <v>66</v>
      </c>
      <c r="D107" s="12" t="s">
        <v>127</v>
      </c>
      <c r="E107" t="s">
        <v>33</v>
      </c>
      <c r="F107">
        <v>9</v>
      </c>
      <c r="L107" s="19"/>
    </row>
    <row r="108" spans="1:12">
      <c r="A108" s="28">
        <v>42111</v>
      </c>
      <c r="B108" s="29">
        <v>0.83333333333333337</v>
      </c>
      <c r="C108" s="12" t="s">
        <v>83</v>
      </c>
      <c r="D108" s="12" t="s">
        <v>45</v>
      </c>
      <c r="E108" t="s">
        <v>134</v>
      </c>
      <c r="F108">
        <v>1</v>
      </c>
      <c r="L108" s="19"/>
    </row>
    <row r="109" spans="1:12">
      <c r="A109" s="28">
        <v>42111</v>
      </c>
      <c r="B109" s="29">
        <v>0.82291666666666663</v>
      </c>
      <c r="C109" s="12" t="s">
        <v>87</v>
      </c>
      <c r="D109" s="12" t="s">
        <v>46</v>
      </c>
      <c r="E109" t="s">
        <v>134</v>
      </c>
      <c r="F109">
        <v>2</v>
      </c>
      <c r="L109" s="19"/>
    </row>
    <row r="110" spans="1:12">
      <c r="A110" s="28">
        <v>42111</v>
      </c>
      <c r="B110" s="29">
        <v>0.83333333333333337</v>
      </c>
      <c r="C110" s="12" t="s">
        <v>133</v>
      </c>
      <c r="D110" s="12" t="s">
        <v>68</v>
      </c>
      <c r="E110" t="s">
        <v>33</v>
      </c>
      <c r="F110">
        <v>10</v>
      </c>
      <c r="L110" s="19"/>
    </row>
    <row r="111" spans="1:12">
      <c r="A111" s="28">
        <v>42114</v>
      </c>
      <c r="B111" s="29">
        <v>0.83333333333333337</v>
      </c>
      <c r="C111" s="12" t="s">
        <v>45</v>
      </c>
      <c r="D111" s="12" t="s">
        <v>85</v>
      </c>
      <c r="E111" t="s">
        <v>134</v>
      </c>
      <c r="F111">
        <v>1</v>
      </c>
      <c r="L111" s="19"/>
    </row>
    <row r="112" spans="1:12">
      <c r="A112" s="28">
        <v>42114</v>
      </c>
      <c r="B112" s="29">
        <v>0.83333333333333337</v>
      </c>
      <c r="C112" s="12" t="s">
        <v>46</v>
      </c>
      <c r="D112" s="12" t="s">
        <v>89</v>
      </c>
      <c r="E112" t="s">
        <v>134</v>
      </c>
      <c r="F112">
        <v>2</v>
      </c>
      <c r="L112" s="19"/>
    </row>
    <row r="113" spans="1:12">
      <c r="A113" s="28">
        <v>42114</v>
      </c>
      <c r="B113" s="29">
        <v>0.83333333333333337</v>
      </c>
      <c r="C113" s="12" t="s">
        <v>47</v>
      </c>
      <c r="D113" s="12" t="s">
        <v>135</v>
      </c>
      <c r="E113" t="s">
        <v>134</v>
      </c>
      <c r="F113">
        <v>3</v>
      </c>
      <c r="L113" s="19"/>
    </row>
    <row r="114" spans="1:12">
      <c r="A114" s="28">
        <v>42114</v>
      </c>
      <c r="B114" s="29">
        <v>0.83333333333333337</v>
      </c>
      <c r="C114" s="12" t="s">
        <v>59</v>
      </c>
      <c r="D114" s="12" t="s">
        <v>51</v>
      </c>
      <c r="E114" t="s">
        <v>33</v>
      </c>
      <c r="F114">
        <v>5</v>
      </c>
      <c r="L114" s="19"/>
    </row>
    <row r="115" spans="1:12">
      <c r="A115" s="28">
        <v>42115</v>
      </c>
      <c r="B115" s="29">
        <v>0.83333333333333337</v>
      </c>
      <c r="C115" s="12" t="s">
        <v>114</v>
      </c>
      <c r="D115" s="12" t="s">
        <v>52</v>
      </c>
      <c r="E115" t="s">
        <v>33</v>
      </c>
      <c r="F115">
        <v>6</v>
      </c>
      <c r="L115" s="19"/>
    </row>
    <row r="116" spans="1:12">
      <c r="A116" s="28">
        <v>42115</v>
      </c>
      <c r="B116" s="29">
        <v>0.84375</v>
      </c>
      <c r="C116" s="12" t="s">
        <v>132</v>
      </c>
      <c r="D116" s="12" t="s">
        <v>68</v>
      </c>
      <c r="E116" t="s">
        <v>33</v>
      </c>
      <c r="F116">
        <v>10</v>
      </c>
      <c r="L116" s="19"/>
    </row>
    <row r="117" spans="1:12">
      <c r="A117" s="28">
        <v>42116</v>
      </c>
      <c r="B117" s="29">
        <v>0.83333333333333337</v>
      </c>
      <c r="C117" s="12" t="s">
        <v>118</v>
      </c>
      <c r="D117" s="12" t="s">
        <v>55</v>
      </c>
      <c r="E117" t="s">
        <v>33</v>
      </c>
      <c r="F117">
        <v>7</v>
      </c>
      <c r="L117" s="19"/>
    </row>
    <row r="118" spans="1:12">
      <c r="A118" s="28">
        <v>42117</v>
      </c>
      <c r="B118" s="29">
        <v>0.83333333333333337</v>
      </c>
      <c r="C118" s="12" t="s">
        <v>48</v>
      </c>
      <c r="D118" s="12" t="s">
        <v>97</v>
      </c>
      <c r="E118" t="s">
        <v>33</v>
      </c>
      <c r="F118">
        <v>1</v>
      </c>
      <c r="L118" s="19"/>
    </row>
    <row r="119" spans="1:12">
      <c r="A119" s="28">
        <v>42117</v>
      </c>
      <c r="B119" s="29">
        <v>0.83333333333333337</v>
      </c>
      <c r="C119" s="12" t="s">
        <v>54</v>
      </c>
      <c r="D119" s="12" t="s">
        <v>102</v>
      </c>
      <c r="E119" t="s">
        <v>33</v>
      </c>
      <c r="F119">
        <v>2</v>
      </c>
      <c r="L119" s="19"/>
    </row>
    <row r="120" spans="1:12">
      <c r="A120" s="28">
        <v>42117</v>
      </c>
      <c r="B120" s="29">
        <v>0.82291666666666663</v>
      </c>
      <c r="C120" s="12" t="s">
        <v>49</v>
      </c>
      <c r="D120" s="12" t="s">
        <v>105</v>
      </c>
      <c r="E120" t="s">
        <v>33</v>
      </c>
      <c r="F120">
        <v>3</v>
      </c>
      <c r="L120" s="19"/>
    </row>
    <row r="121" spans="1:12">
      <c r="A121" s="28">
        <v>42117</v>
      </c>
      <c r="B121" s="29">
        <v>0.83333333333333337</v>
      </c>
      <c r="C121" s="12" t="s">
        <v>58</v>
      </c>
      <c r="D121" s="12" t="s">
        <v>83</v>
      </c>
      <c r="E121" t="s">
        <v>33</v>
      </c>
      <c r="F121">
        <v>8</v>
      </c>
      <c r="L121" s="19"/>
    </row>
    <row r="122" spans="1:12">
      <c r="A122" s="28">
        <v>42117</v>
      </c>
      <c r="B122" s="29">
        <v>0.84375</v>
      </c>
      <c r="C122" s="12" t="s">
        <v>126</v>
      </c>
      <c r="D122" s="12" t="s">
        <v>66</v>
      </c>
      <c r="E122" t="s">
        <v>33</v>
      </c>
      <c r="F122">
        <v>9</v>
      </c>
      <c r="L122" s="19"/>
    </row>
    <row r="123" spans="1:12">
      <c r="A123" s="28">
        <v>42118</v>
      </c>
      <c r="B123" s="29">
        <v>0.83333333333333337</v>
      </c>
      <c r="C123" s="12" t="s">
        <v>136</v>
      </c>
      <c r="D123" s="12" t="s">
        <v>50</v>
      </c>
      <c r="E123" t="s">
        <v>33</v>
      </c>
      <c r="F123">
        <v>4</v>
      </c>
      <c r="L123" s="19"/>
    </row>
    <row r="124" spans="1:12">
      <c r="A124" s="28">
        <v>42128</v>
      </c>
      <c r="B124" s="29">
        <v>0.83333333333333337</v>
      </c>
      <c r="C124" s="12" t="s">
        <v>45</v>
      </c>
      <c r="D124" s="12" t="s">
        <v>84</v>
      </c>
      <c r="E124" t="s">
        <v>134</v>
      </c>
      <c r="F124">
        <v>1</v>
      </c>
      <c r="L124" s="19"/>
    </row>
    <row r="125" spans="1:12">
      <c r="A125" s="28">
        <v>42128</v>
      </c>
      <c r="B125" s="29">
        <v>0.83333333333333337</v>
      </c>
      <c r="C125" s="12" t="s">
        <v>46</v>
      </c>
      <c r="D125" s="12" t="s">
        <v>61</v>
      </c>
      <c r="E125" t="s">
        <v>134</v>
      </c>
      <c r="F125">
        <v>2</v>
      </c>
      <c r="L125" s="19"/>
    </row>
    <row r="126" spans="1:12">
      <c r="A126" s="28">
        <v>42128</v>
      </c>
      <c r="B126" s="29">
        <v>0.83333333333333337</v>
      </c>
      <c r="C126" s="12" t="s">
        <v>91</v>
      </c>
      <c r="D126" s="12" t="s">
        <v>47</v>
      </c>
      <c r="E126" t="s">
        <v>134</v>
      </c>
      <c r="F126">
        <v>3</v>
      </c>
      <c r="L126" s="19"/>
    </row>
    <row r="127" spans="1:12">
      <c r="A127" s="28">
        <v>42128</v>
      </c>
      <c r="B127" s="29">
        <v>0.83333333333333337</v>
      </c>
      <c r="C127" s="12" t="s">
        <v>113</v>
      </c>
      <c r="D127" s="12" t="s">
        <v>52</v>
      </c>
      <c r="E127" t="s">
        <v>33</v>
      </c>
      <c r="F127">
        <v>6</v>
      </c>
      <c r="L127" s="19"/>
    </row>
    <row r="128" spans="1:12">
      <c r="A128" s="28">
        <v>42128</v>
      </c>
      <c r="B128" s="29">
        <v>0.83333333333333337</v>
      </c>
      <c r="C128" s="12" t="s">
        <v>55</v>
      </c>
      <c r="D128" s="12" t="s">
        <v>119</v>
      </c>
      <c r="E128" t="s">
        <v>33</v>
      </c>
      <c r="F128">
        <v>7</v>
      </c>
      <c r="L128" s="19"/>
    </row>
    <row r="129" spans="1:12">
      <c r="A129" s="28">
        <v>42128</v>
      </c>
      <c r="B129" s="29">
        <v>0.83333333333333337</v>
      </c>
      <c r="C129" s="12" t="s">
        <v>124</v>
      </c>
      <c r="D129" s="12" t="s">
        <v>58</v>
      </c>
      <c r="E129" t="s">
        <v>33</v>
      </c>
      <c r="F129">
        <v>8</v>
      </c>
      <c r="L129" s="19"/>
    </row>
    <row r="130" spans="1:12">
      <c r="A130" s="28">
        <v>42128</v>
      </c>
      <c r="B130" s="29">
        <v>0.83333333333333337</v>
      </c>
      <c r="C130" s="12" t="s">
        <v>68</v>
      </c>
      <c r="D130" s="12" t="s">
        <v>129</v>
      </c>
      <c r="E130" t="s">
        <v>33</v>
      </c>
      <c r="F130">
        <v>10</v>
      </c>
      <c r="L130" s="19"/>
    </row>
  </sheetData>
  <sortState ref="A2:F131">
    <sortCondition ref="A2:A131"/>
    <sortCondition descending="1" ref="E2:E131"/>
    <sortCondition ref="F2:F131"/>
  </sortState>
  <printOptions gridLines="1"/>
  <pageMargins left="0.70866141732283472" right="0.70866141732283472" top="0.35433070866141736" bottom="0.55118110236220474" header="0.31496062992125984" footer="0.31496062992125984"/>
  <pageSetup paperSize="9" scale="80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sqref="A1:H15"/>
    </sheetView>
  </sheetViews>
  <sheetFormatPr defaultRowHeight="15"/>
  <cols>
    <col min="3" max="3" width="25.7109375" customWidth="1"/>
    <col min="4" max="4" width="21" customWidth="1"/>
    <col min="5" max="5" width="10.7109375" customWidth="1"/>
    <col min="6" max="6" width="10.28515625" customWidth="1"/>
    <col min="7" max="7" width="9.5703125" customWidth="1"/>
    <col min="8" max="8" width="18.140625" customWidth="1"/>
  </cols>
  <sheetData>
    <row r="1" spans="1:8">
      <c r="A1" s="10">
        <v>42027</v>
      </c>
      <c r="B1" s="4">
        <v>0.84375</v>
      </c>
      <c r="C1" t="s">
        <v>103</v>
      </c>
      <c r="D1" t="s">
        <v>49</v>
      </c>
      <c r="E1" s="12" t="s">
        <v>70</v>
      </c>
      <c r="F1" s="20" t="s">
        <v>71</v>
      </c>
      <c r="G1" s="25" t="s">
        <v>72</v>
      </c>
      <c r="H1" s="32" t="s">
        <v>141</v>
      </c>
    </row>
    <row r="2" spans="1:8">
      <c r="A2" s="1">
        <v>42040</v>
      </c>
      <c r="B2" s="4">
        <v>0.84375</v>
      </c>
      <c r="C2" t="s">
        <v>49</v>
      </c>
      <c r="D2" t="s">
        <v>104</v>
      </c>
      <c r="E2" s="25" t="s">
        <v>70</v>
      </c>
      <c r="F2" s="25" t="s">
        <v>71</v>
      </c>
      <c r="G2" s="20" t="s">
        <v>72</v>
      </c>
      <c r="H2" s="26" t="s">
        <v>142</v>
      </c>
    </row>
    <row r="3" spans="1:8">
      <c r="A3" s="1">
        <v>42053</v>
      </c>
      <c r="B3" s="4">
        <v>0.82291666666666663</v>
      </c>
      <c r="C3" t="s">
        <v>88</v>
      </c>
      <c r="D3" t="s">
        <v>49</v>
      </c>
      <c r="E3" s="12" t="s">
        <v>70</v>
      </c>
      <c r="F3" s="25" t="s">
        <v>71</v>
      </c>
      <c r="G3" s="20" t="s">
        <v>72</v>
      </c>
    </row>
    <row r="4" spans="1:8">
      <c r="A4" s="1">
        <v>42075</v>
      </c>
      <c r="B4" s="4">
        <v>0.84375</v>
      </c>
      <c r="C4" t="s">
        <v>49</v>
      </c>
      <c r="D4" t="s">
        <v>62</v>
      </c>
      <c r="E4" s="12" t="s">
        <v>70</v>
      </c>
      <c r="F4" s="20" t="s">
        <v>71</v>
      </c>
      <c r="G4" s="25" t="s">
        <v>72</v>
      </c>
    </row>
    <row r="5" spans="1:8" ht="30.75" customHeight="1">
      <c r="A5" s="27">
        <v>42083</v>
      </c>
      <c r="B5" s="4">
        <v>0.82291666666666663</v>
      </c>
      <c r="C5" t="s">
        <v>105</v>
      </c>
      <c r="D5" t="s">
        <v>49</v>
      </c>
      <c r="E5" s="21" t="s">
        <v>70</v>
      </c>
      <c r="F5" s="21" t="s">
        <v>71</v>
      </c>
      <c r="G5" s="21" t="s">
        <v>72</v>
      </c>
      <c r="H5" s="33" t="s">
        <v>144</v>
      </c>
    </row>
    <row r="6" spans="1:8">
      <c r="A6" s="1">
        <v>42089</v>
      </c>
      <c r="B6" s="4">
        <v>0.84375</v>
      </c>
      <c r="C6" t="s">
        <v>49</v>
      </c>
      <c r="D6" t="s">
        <v>103</v>
      </c>
      <c r="E6" s="12" t="s">
        <v>70</v>
      </c>
      <c r="F6" s="25" t="s">
        <v>71</v>
      </c>
      <c r="G6" s="20" t="s">
        <v>72</v>
      </c>
    </row>
    <row r="7" spans="1:8">
      <c r="A7" s="1">
        <v>42093</v>
      </c>
      <c r="B7" s="4">
        <v>0.82291666666666663</v>
      </c>
      <c r="C7" t="s">
        <v>104</v>
      </c>
      <c r="D7" t="s">
        <v>49</v>
      </c>
      <c r="E7" s="12" t="s">
        <v>70</v>
      </c>
      <c r="F7" s="20" t="s">
        <v>71</v>
      </c>
      <c r="G7" s="25" t="s">
        <v>72</v>
      </c>
    </row>
    <row r="8" spans="1:8">
      <c r="A8" s="1">
        <v>42103</v>
      </c>
      <c r="B8" s="4">
        <v>0.82291666666666663</v>
      </c>
      <c r="C8" t="s">
        <v>49</v>
      </c>
      <c r="D8" t="s">
        <v>88</v>
      </c>
      <c r="E8" s="12" t="s">
        <v>70</v>
      </c>
      <c r="F8" s="20" t="s">
        <v>71</v>
      </c>
      <c r="G8" s="25" t="s">
        <v>72</v>
      </c>
    </row>
    <row r="9" spans="1:8">
      <c r="A9" s="1">
        <v>42110</v>
      </c>
      <c r="B9" s="4">
        <v>0.82291666666666663</v>
      </c>
      <c r="C9" t="s">
        <v>62</v>
      </c>
      <c r="D9" t="s">
        <v>49</v>
      </c>
      <c r="E9" s="12" t="s">
        <v>70</v>
      </c>
      <c r="F9" s="25" t="s">
        <v>71</v>
      </c>
      <c r="G9" s="20" t="s">
        <v>72</v>
      </c>
      <c r="H9" s="26" t="s">
        <v>142</v>
      </c>
    </row>
    <row r="10" spans="1:8">
      <c r="A10" s="1">
        <v>42117</v>
      </c>
      <c r="B10" s="4">
        <v>0.82291666666666663</v>
      </c>
      <c r="C10" t="s">
        <v>49</v>
      </c>
      <c r="D10" t="s">
        <v>105</v>
      </c>
      <c r="E10" s="12" t="s">
        <v>70</v>
      </c>
      <c r="F10" s="25" t="s">
        <v>71</v>
      </c>
      <c r="G10" s="21" t="s">
        <v>72</v>
      </c>
      <c r="H10" s="26" t="s">
        <v>143</v>
      </c>
    </row>
    <row r="12" spans="1:8">
      <c r="B12" s="12" t="s">
        <v>73</v>
      </c>
      <c r="C12" s="22" t="s">
        <v>74</v>
      </c>
      <c r="D12" s="23"/>
    </row>
    <row r="13" spans="1:8">
      <c r="B13" s="20" t="s">
        <v>75</v>
      </c>
      <c r="C13" s="22" t="s">
        <v>76</v>
      </c>
      <c r="D13" s="23"/>
    </row>
    <row r="14" spans="1:8">
      <c r="B14" s="21" t="s">
        <v>77</v>
      </c>
      <c r="C14" s="22" t="s">
        <v>78</v>
      </c>
      <c r="D14" s="23"/>
    </row>
    <row r="15" spans="1:8">
      <c r="B15" s="24" t="s">
        <v>79</v>
      </c>
      <c r="C15" s="22" t="s">
        <v>80</v>
      </c>
      <c r="D15" s="23"/>
    </row>
  </sheetData>
  <printOptions gridLines="1"/>
  <pageMargins left="0.51181102362204722" right="0.51181102362204722" top="0.74803149606299213" bottom="0.74803149606299213" header="0.31496062992125984" footer="0.31496062992125984"/>
  <pageSetup paperSize="9" scale="140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2:D21"/>
  <sheetViews>
    <sheetView workbookViewId="0">
      <selection activeCell="A2" sqref="A2:D21"/>
    </sheetView>
  </sheetViews>
  <sheetFormatPr defaultRowHeight="15"/>
  <cols>
    <col min="3" max="3" width="21.140625" customWidth="1"/>
    <col min="4" max="4" width="21.5703125" customWidth="1"/>
  </cols>
  <sheetData>
    <row r="2" spans="1:4">
      <c r="A2" s="1">
        <v>42030</v>
      </c>
      <c r="B2" s="4">
        <v>0.83333333333333337</v>
      </c>
      <c r="C2" t="s">
        <v>47</v>
      </c>
      <c r="D2" t="s">
        <v>93</v>
      </c>
    </row>
    <row r="3" spans="1:4">
      <c r="A3" s="1">
        <v>42033</v>
      </c>
      <c r="B3" s="4">
        <v>0.83333333333333337</v>
      </c>
      <c r="C3" t="s">
        <v>66</v>
      </c>
      <c r="D3" t="s">
        <v>139</v>
      </c>
    </row>
    <row r="4" spans="1:4">
      <c r="A4" s="1">
        <v>42037</v>
      </c>
      <c r="B4" s="4">
        <v>0.82291666666666663</v>
      </c>
      <c r="C4" t="s">
        <v>92</v>
      </c>
      <c r="D4" t="s">
        <v>47</v>
      </c>
    </row>
    <row r="5" spans="1:4">
      <c r="A5" s="1">
        <v>42040</v>
      </c>
      <c r="B5" s="4">
        <v>0.83333333333333337</v>
      </c>
      <c r="C5" t="s">
        <v>128</v>
      </c>
      <c r="D5" t="s">
        <v>66</v>
      </c>
    </row>
    <row r="6" spans="1:4">
      <c r="A6" s="1">
        <v>42051</v>
      </c>
      <c r="B6" s="4">
        <v>0.83333333333333337</v>
      </c>
      <c r="C6" t="s">
        <v>47</v>
      </c>
      <c r="D6" t="s">
        <v>91</v>
      </c>
    </row>
    <row r="7" spans="1:4">
      <c r="A7" s="1">
        <v>42054</v>
      </c>
      <c r="B7" s="4">
        <v>0.83333333333333337</v>
      </c>
      <c r="C7" t="s">
        <v>66</v>
      </c>
      <c r="D7" t="s">
        <v>125</v>
      </c>
    </row>
    <row r="8" spans="1:4">
      <c r="A8" s="1">
        <v>42072</v>
      </c>
      <c r="B8" s="4">
        <v>0.83333333333333337</v>
      </c>
      <c r="C8" t="s">
        <v>47</v>
      </c>
      <c r="D8" t="s">
        <v>90</v>
      </c>
    </row>
    <row r="9" spans="1:4">
      <c r="A9" s="1">
        <v>42075</v>
      </c>
      <c r="B9" s="4">
        <v>0.83333333333333337</v>
      </c>
      <c r="C9" t="s">
        <v>127</v>
      </c>
      <c r="D9" t="s">
        <v>66</v>
      </c>
    </row>
    <row r="10" spans="1:4">
      <c r="A10" s="1">
        <v>42079</v>
      </c>
      <c r="B10" s="4">
        <v>0.83333333333333337</v>
      </c>
      <c r="C10" t="s">
        <v>135</v>
      </c>
      <c r="D10" t="s">
        <v>47</v>
      </c>
    </row>
    <row r="11" spans="1:4">
      <c r="A11" s="1">
        <v>42082</v>
      </c>
      <c r="B11" s="4">
        <v>0.83333333333333337</v>
      </c>
      <c r="C11" t="s">
        <v>66</v>
      </c>
      <c r="D11" t="s">
        <v>126</v>
      </c>
    </row>
    <row r="12" spans="1:4">
      <c r="A12" s="1">
        <v>42087</v>
      </c>
      <c r="B12" s="4">
        <v>0.83333333333333337</v>
      </c>
      <c r="C12" t="s">
        <v>93</v>
      </c>
      <c r="D12" t="s">
        <v>47</v>
      </c>
    </row>
    <row r="13" spans="1:4">
      <c r="A13" s="1">
        <v>42087</v>
      </c>
      <c r="B13" s="4">
        <v>0.8125</v>
      </c>
      <c r="C13" t="s">
        <v>139</v>
      </c>
      <c r="D13" t="s">
        <v>66</v>
      </c>
    </row>
    <row r="14" spans="1:4">
      <c r="A14" s="1">
        <v>42093</v>
      </c>
      <c r="B14" s="4">
        <v>0.83333333333333337</v>
      </c>
      <c r="C14" t="s">
        <v>47</v>
      </c>
      <c r="D14" t="s">
        <v>92</v>
      </c>
    </row>
    <row r="15" spans="1:4">
      <c r="A15" s="1">
        <v>42096</v>
      </c>
      <c r="B15" s="4">
        <v>0.83333333333333337</v>
      </c>
      <c r="C15" t="s">
        <v>66</v>
      </c>
      <c r="D15" t="s">
        <v>128</v>
      </c>
    </row>
    <row r="16" spans="1:4">
      <c r="A16" s="1">
        <v>42101</v>
      </c>
      <c r="B16" s="4">
        <v>0.83333333333333337</v>
      </c>
      <c r="C16" t="s">
        <v>125</v>
      </c>
      <c r="D16" t="s">
        <v>66</v>
      </c>
    </row>
    <row r="17" spans="1:4">
      <c r="A17" s="1">
        <v>42107</v>
      </c>
      <c r="B17" s="4">
        <v>0.83333333333333337</v>
      </c>
      <c r="C17" t="s">
        <v>90</v>
      </c>
      <c r="D17" t="s">
        <v>47</v>
      </c>
    </row>
    <row r="18" spans="1:4">
      <c r="A18" s="1">
        <v>42110</v>
      </c>
      <c r="B18" s="4">
        <v>0.83333333333333337</v>
      </c>
      <c r="C18" t="s">
        <v>66</v>
      </c>
      <c r="D18" t="s">
        <v>127</v>
      </c>
    </row>
    <row r="19" spans="1:4">
      <c r="A19" s="1">
        <v>42114</v>
      </c>
      <c r="B19" s="4">
        <v>0.83333333333333337</v>
      </c>
      <c r="C19" t="s">
        <v>47</v>
      </c>
      <c r="D19" t="s">
        <v>135</v>
      </c>
    </row>
    <row r="20" spans="1:4">
      <c r="A20" s="1">
        <v>42117</v>
      </c>
      <c r="B20" s="4">
        <v>0.84375</v>
      </c>
      <c r="C20" t="s">
        <v>126</v>
      </c>
      <c r="D20" t="s">
        <v>66</v>
      </c>
    </row>
    <row r="21" spans="1:4">
      <c r="A21" s="1">
        <v>42128</v>
      </c>
      <c r="B21" s="4">
        <v>0.83333333333333337</v>
      </c>
      <c r="C21" t="s">
        <v>91</v>
      </c>
      <c r="D21" t="s">
        <v>47</v>
      </c>
    </row>
  </sheetData>
  <sortState ref="A2:D21">
    <sortCondition ref="A2:A21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24</vt:i4>
      </vt:variant>
      <vt:variant>
        <vt:lpstr>Benoemde bereiken</vt:lpstr>
      </vt:variant>
      <vt:variant>
        <vt:i4>18</vt:i4>
      </vt:variant>
    </vt:vector>
  </HeadingPairs>
  <TitlesOfParts>
    <vt:vector size="42" baseType="lpstr">
      <vt:lpstr>Team1</vt:lpstr>
      <vt:lpstr>Team2</vt:lpstr>
      <vt:lpstr>Team3  </vt:lpstr>
      <vt:lpstr>Duo1</vt:lpstr>
      <vt:lpstr>Duo2</vt:lpstr>
      <vt:lpstr>Duo3</vt:lpstr>
      <vt:lpstr>Duo4</vt:lpstr>
      <vt:lpstr>Duo5</vt:lpstr>
      <vt:lpstr>Duo6</vt:lpstr>
      <vt:lpstr>Duo7</vt:lpstr>
      <vt:lpstr>Duo8</vt:lpstr>
      <vt:lpstr>Duo9</vt:lpstr>
      <vt:lpstr>Duo10</vt:lpstr>
      <vt:lpstr>Duo11</vt:lpstr>
      <vt:lpstr>Indeling</vt:lpstr>
      <vt:lpstr>Letterprogramma</vt:lpstr>
      <vt:lpstr>AlleTeams</vt:lpstr>
      <vt:lpstr>Team1Duo1</vt:lpstr>
      <vt:lpstr>Team1Duo2=Theo</vt:lpstr>
      <vt:lpstr>Team2Duo3</vt:lpstr>
      <vt:lpstr>Speelmatrix</vt:lpstr>
      <vt:lpstr>Opstelling duo 3</vt:lpstr>
      <vt:lpstr>Team3Duo9</vt:lpstr>
      <vt:lpstr>Blad1</vt:lpstr>
      <vt:lpstr>'Duo10'!AFDRUK</vt:lpstr>
      <vt:lpstr>'Duo11'!AFDRUK</vt:lpstr>
      <vt:lpstr>'Duo9'!AFDRUK</vt:lpstr>
      <vt:lpstr>AFDRUK</vt:lpstr>
      <vt:lpstr>'Duo1'!Afdrukbereik</vt:lpstr>
      <vt:lpstr>'Duo10'!Afdrukbereik</vt:lpstr>
      <vt:lpstr>'Duo11'!Afdrukbereik</vt:lpstr>
      <vt:lpstr>'Duo2'!Afdrukbereik</vt:lpstr>
      <vt:lpstr>'Duo3'!Afdrukbereik</vt:lpstr>
      <vt:lpstr>'Duo4'!Afdrukbereik</vt:lpstr>
      <vt:lpstr>'Duo5'!Afdrukbereik</vt:lpstr>
      <vt:lpstr>'Duo6'!Afdrukbereik</vt:lpstr>
      <vt:lpstr>'Duo7'!Afdrukbereik</vt:lpstr>
      <vt:lpstr>'Duo8'!Afdrukbereik</vt:lpstr>
      <vt:lpstr>'Duo9'!Afdrukbereik</vt:lpstr>
      <vt:lpstr>Team1!Afdrukbereik</vt:lpstr>
      <vt:lpstr>Team2!Afdrukbereik</vt:lpstr>
      <vt:lpstr>'Team3  '!Afdrukbereik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</cp:lastModifiedBy>
  <cp:lastPrinted>2015-01-12T08:11:48Z</cp:lastPrinted>
  <dcterms:created xsi:type="dcterms:W3CDTF">2007-08-19T18:51:33Z</dcterms:created>
  <dcterms:modified xsi:type="dcterms:W3CDTF">2015-01-14T11:11:16Z</dcterms:modified>
</cp:coreProperties>
</file>